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PROF_P_CW_odc.cicwp.nl\userdata_cifs_p_cw_odc_001\ToetenelS\Desktop\"/>
    </mc:Choice>
  </mc:AlternateContent>
  <xr:revisionPtr revIDLastSave="0" documentId="8_{4D6025AE-16F2-4DB3-B3D6-4B7D84C3B6BF}" xr6:coauthVersionLast="47" xr6:coauthVersionMax="47" xr10:uidLastSave="{00000000-0000-0000-0000-000000000000}"/>
  <workbookProtection workbookAlgorithmName="SHA-512" workbookHashValue="XHRzhhW21lMfggNkE888Aua02hyiDxUybjmRvgdNr38KMKK4oM2Qj45SC0HiQxtFO0WzoxivTugAnsvNchK9vw==" workbookSaltValue="BlZHOFH60+upap+Uku0gdg==" workbookSpinCount="100000" lockStructure="1"/>
  <bookViews>
    <workbookView xWindow="1536" yWindow="1536" windowWidth="30960" windowHeight="12204" tabRatio="845" firstSheet="1" activeTab="1" xr2:uid="{00000000-000D-0000-FFFF-FFFF00000000}"/>
  </bookViews>
  <sheets>
    <sheet name="Categorie H2 Vtg." sheetId="28" state="hidden" r:id="rId1"/>
    <sheet name="Voorblad" sheetId="1" r:id="rId2"/>
    <sheet name="Toelichting " sheetId="2" r:id="rId3"/>
    <sheet name="Score" sheetId="3" state="hidden" r:id="rId4"/>
    <sheet name="Subsidieberekening" sheetId="4" state="hidden" r:id="rId5"/>
    <sheet name="Overzicht - Voertuigen " sheetId="68" state="hidden" r:id="rId6"/>
    <sheet name="Totaaloverzicht" sheetId="6" r:id="rId7"/>
    <sheet name="Uitleg posten tankstation" sheetId="5" r:id="rId8"/>
    <sheet name="Deelnemer 1 tankstation" sheetId="40" r:id="rId9"/>
    <sheet name="Deelnemer 2 vtg" sheetId="8" r:id="rId10"/>
    <sheet name="Deelnemer 3 vtg" sheetId="41" r:id="rId11"/>
    <sheet name="Deelnemer 4 vtg" sheetId="42" r:id="rId12"/>
    <sheet name="Deelnemer 5 vtg" sheetId="43" r:id="rId13"/>
    <sheet name="Deelnemer 6 vtg" sheetId="44" r:id="rId14"/>
    <sheet name="Deelnemer 7 vtg" sheetId="45" r:id="rId15"/>
    <sheet name="Deelnemer 8 vtg" sheetId="46" r:id="rId16"/>
    <sheet name="Deelnemer 9 vtg" sheetId="47" r:id="rId17"/>
    <sheet name="Deelnemer 10 vtg" sheetId="48" r:id="rId18"/>
    <sheet name="Deelnemer 11 vtg" sheetId="49" r:id="rId19"/>
    <sheet name="Deelnemer 12 vtg" sheetId="50" r:id="rId20"/>
    <sheet name="Deelnemer 13 vtg" sheetId="51" r:id="rId21"/>
    <sheet name="Deelnemer 14 vtg" sheetId="52" r:id="rId22"/>
    <sheet name="Deelnemer 15 vtg" sheetId="53" r:id="rId23"/>
    <sheet name="Deelnemer 16 vtg" sheetId="54" r:id="rId24"/>
    <sheet name="Deelnemer 17 vtg" sheetId="55" r:id="rId25"/>
    <sheet name="Deelnemer 18 vtg" sheetId="56" r:id="rId26"/>
    <sheet name="Deelnemer 19 vtg" sheetId="57" r:id="rId27"/>
    <sheet name="Deelnemer 20 vtg" sheetId="58" r:id="rId28"/>
    <sheet name="Deelnemer 21 vtg" sheetId="59" r:id="rId29"/>
    <sheet name="Deelnemer 22 vtg" sheetId="60" r:id="rId30"/>
    <sheet name="Deelnemer 23 vtg" sheetId="61" r:id="rId31"/>
    <sheet name="Deelnemer 24 vtg" sheetId="62" r:id="rId32"/>
    <sheet name="Deelnemer 25 vtg" sheetId="63" r:id="rId33"/>
  </sheets>
  <definedNames>
    <definedName name="_xlnm._FilterDatabase" localSheetId="5" hidden="1">'Overzicht - Voertuigen '!$D$57:$P$417</definedName>
    <definedName name="aantal_kwartalen_met_betaling" localSheetId="8">#REF!</definedName>
    <definedName name="aantal_kwartalen_met_betaling" localSheetId="5">#REF!</definedName>
    <definedName name="aantal_kwartalen_met_betaling">#REF!</definedName>
    <definedName name="_xlnm.Print_Area" localSheetId="4">Subsidieberekening!$A$3:$L$53</definedName>
    <definedName name="berekening_lijst_aanvragers" localSheetId="8">#REF!</definedName>
    <definedName name="berekening_lijst_aanvragers">#REF!</definedName>
    <definedName name="berekening_lijst_aanvragers_sponsoren">#REF!</definedName>
    <definedName name="BTW">#REF!</definedName>
    <definedName name="Kostensystematiek">#REF!</definedName>
    <definedName name="lijst_aanvragers" localSheetId="8">OFFSET(#REF!,0,0,COUNTA('Deelnemer 1 tankstation'!berekening_lijst_aanvragers)-COUNTIF('Deelnemer 1 tankstation'!berekening_lijst_aanvragers,""),1)</definedName>
    <definedName name="lijst_aanvragers" localSheetId="5">OFFSET(#REF!,0,0,COUNTA(berekening_lijst_aanvragers)-COUNTIF(berekening_lijst_aanvragers,""),1)</definedName>
    <definedName name="lijst_aanvragers" localSheetId="2">OFFSET(#REF!,0,0,COUNTA(berekening_lijst_aanvragers)-COUNTIF(berekening_lijst_aanvragers,""),1)</definedName>
    <definedName name="lijst_aanvragers" localSheetId="7">OFFSET(#REF!,0,0,COUNTA(berekening_lijst_aanvragers)-COUNTIF(berekening_lijst_aanvragers,""),1)</definedName>
    <definedName name="lijst_aanvragers">OFFSET(#REF!,0,0,COUNTA(berekening_lijst_aanvragers)-COUNTIF(berekening_lijst_aanvragers,""),1)</definedName>
    <definedName name="lijst_aanvragers_en_sponsoren" localSheetId="8">OFFSET(#REF!,0,0,COUNTA(berekening_lijst_aanvragers_sponsoren)-COUNTIF(berekening_lijst_aanvragers_sponsoren,""),1)</definedName>
    <definedName name="lijst_aanvragers_en_sponsoren" localSheetId="5">OFFSET(#REF!,0,0,COUNTA(berekening_lijst_aanvragers_sponsoren)-COUNTIF(berekening_lijst_aanvragers_sponsoren,""),1)</definedName>
    <definedName name="lijst_aanvragers_en_sponsoren" localSheetId="2">OFFSET(#REF!,0,0,COUNTA(berekening_lijst_aanvragers_sponsoren)-COUNTIF(berekening_lijst_aanvragers_sponsoren,""),1)</definedName>
    <definedName name="lijst_aanvragers_en_sponsoren" localSheetId="7">OFFSET(#REF!,0,0,COUNTA(berekening_lijst_aanvragers_sponsoren)-COUNTIF(berekening_lijst_aanvragers_sponsoren,""),1)</definedName>
    <definedName name="lijst_aanvragers_en_sponsoren">OFFSET(#REF!,0,0,COUNTA(berekening_lijst_aanvragers_sponsoren)-COUNTIF(berekening_lijst_aanvragers_sponsoren,""),1)</definedName>
    <definedName name="maximale_subsidie_per_project">#REF!</definedName>
    <definedName name="namen_aanvragers">#REF!</definedName>
    <definedName name="namen_aanvragers_en_sponsoren">#REF!</definedName>
    <definedName name="openstellingsdatum_regeling">#REF!</definedName>
    <definedName name="penvoerder_naam">#REF!</definedName>
    <definedName name="Project_einddatum">#REF!</definedName>
    <definedName name="project_looptijd_in_kwartalen">#REF!</definedName>
    <definedName name="Project_nummer">#REF!</definedName>
    <definedName name="Project_startdatum">#REF!</definedName>
    <definedName name="project_titel">#REF!</definedName>
    <definedName name="Projectnummer">#REF!</definedName>
    <definedName name="Typeinvester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6" roundtripDataChecksum="i+dXV+Em0SeG8PM8kmXaquKeW560mEtxsVQIgzErBJw="/>
    </ext>
  </extLst>
</workbook>
</file>

<file path=xl/calcChain.xml><?xml version="1.0" encoding="utf-8"?>
<calcChain xmlns="http://schemas.openxmlformats.org/spreadsheetml/2006/main">
  <c r="E70" i="6" l="1"/>
  <c r="E71" i="6"/>
  <c r="E73" i="6"/>
  <c r="E62" i="6"/>
  <c r="E61" i="6"/>
  <c r="E59" i="6"/>
  <c r="D32" i="6"/>
  <c r="D31" i="6"/>
  <c r="D30" i="6"/>
  <c r="D29" i="6"/>
  <c r="D28" i="6"/>
  <c r="D27" i="6"/>
  <c r="D26" i="6"/>
  <c r="D25" i="6"/>
  <c r="D24" i="6"/>
  <c r="D23" i="6"/>
  <c r="D22" i="6"/>
  <c r="D21" i="6"/>
  <c r="D20" i="6"/>
  <c r="D19" i="6"/>
  <c r="D18" i="6"/>
  <c r="D17" i="6"/>
  <c r="D16" i="6"/>
  <c r="D15" i="6"/>
  <c r="D14" i="6"/>
  <c r="D13" i="6"/>
  <c r="D12" i="6"/>
  <c r="D11" i="6"/>
  <c r="D10" i="6"/>
  <c r="D9" i="6"/>
  <c r="D8" i="6"/>
  <c r="P417" i="68"/>
  <c r="H417" i="68"/>
  <c r="G417" i="68"/>
  <c r="F417" i="68"/>
  <c r="P416" i="68"/>
  <c r="H416" i="68"/>
  <c r="G416" i="68"/>
  <c r="F416" i="68"/>
  <c r="P415" i="68"/>
  <c r="H415" i="68"/>
  <c r="G415" i="68"/>
  <c r="F415" i="68"/>
  <c r="P414" i="68"/>
  <c r="H414" i="68"/>
  <c r="G414" i="68"/>
  <c r="F414" i="68"/>
  <c r="P413" i="68"/>
  <c r="H413" i="68"/>
  <c r="G413" i="68"/>
  <c r="F413" i="68"/>
  <c r="P412" i="68"/>
  <c r="H412" i="68"/>
  <c r="G412" i="68"/>
  <c r="F412" i="68"/>
  <c r="P411" i="68"/>
  <c r="H411" i="68"/>
  <c r="G411" i="68"/>
  <c r="F411" i="68"/>
  <c r="P410" i="68"/>
  <c r="H410" i="68"/>
  <c r="G410" i="68"/>
  <c r="F410" i="68"/>
  <c r="P409" i="68"/>
  <c r="H409" i="68"/>
  <c r="G409" i="68"/>
  <c r="F409" i="68"/>
  <c r="P408" i="68"/>
  <c r="H408" i="68"/>
  <c r="G408" i="68"/>
  <c r="F408" i="68"/>
  <c r="P407" i="68"/>
  <c r="H407" i="68"/>
  <c r="G407" i="68"/>
  <c r="F407" i="68"/>
  <c r="P406" i="68"/>
  <c r="H406" i="68"/>
  <c r="G406" i="68"/>
  <c r="F406" i="68"/>
  <c r="P405" i="68"/>
  <c r="H405" i="68"/>
  <c r="G405" i="68"/>
  <c r="F405" i="68"/>
  <c r="P404" i="68"/>
  <c r="H404" i="68"/>
  <c r="G404" i="68"/>
  <c r="F404" i="68"/>
  <c r="P403" i="68"/>
  <c r="H403" i="68"/>
  <c r="G403" i="68"/>
  <c r="F403" i="68"/>
  <c r="P402" i="68"/>
  <c r="H402" i="68"/>
  <c r="G402" i="68"/>
  <c r="F402" i="68"/>
  <c r="P401" i="68"/>
  <c r="H401" i="68"/>
  <c r="G401" i="68"/>
  <c r="F401" i="68"/>
  <c r="P400" i="68"/>
  <c r="H400" i="68"/>
  <c r="G400" i="68"/>
  <c r="F400" i="68"/>
  <c r="P399" i="68"/>
  <c r="H399" i="68"/>
  <c r="G399" i="68"/>
  <c r="F399" i="68"/>
  <c r="P398" i="68"/>
  <c r="H398" i="68"/>
  <c r="G398" i="68"/>
  <c r="F398" i="68"/>
  <c r="P397" i="68"/>
  <c r="H397" i="68"/>
  <c r="G397" i="68"/>
  <c r="F397" i="68"/>
  <c r="P396" i="68"/>
  <c r="H396" i="68"/>
  <c r="G396" i="68"/>
  <c r="F396" i="68"/>
  <c r="P395" i="68"/>
  <c r="H395" i="68"/>
  <c r="G395" i="68"/>
  <c r="F395" i="68"/>
  <c r="P394" i="68"/>
  <c r="H394" i="68"/>
  <c r="G394" i="68"/>
  <c r="F394" i="68"/>
  <c r="P393" i="68"/>
  <c r="H393" i="68"/>
  <c r="G393" i="68"/>
  <c r="F393" i="68"/>
  <c r="P392" i="68"/>
  <c r="H392" i="68"/>
  <c r="G392" i="68"/>
  <c r="F392" i="68"/>
  <c r="P391" i="68"/>
  <c r="H391" i="68"/>
  <c r="G391" i="68"/>
  <c r="F391" i="68"/>
  <c r="P390" i="68"/>
  <c r="H390" i="68"/>
  <c r="G390" i="68"/>
  <c r="F390" i="68"/>
  <c r="P389" i="68"/>
  <c r="H389" i="68"/>
  <c r="G389" i="68"/>
  <c r="F389" i="68"/>
  <c r="P388" i="68"/>
  <c r="H388" i="68"/>
  <c r="G388" i="68"/>
  <c r="F388" i="68"/>
  <c r="P387" i="68"/>
  <c r="H387" i="68"/>
  <c r="G387" i="68"/>
  <c r="F387" i="68"/>
  <c r="P386" i="68"/>
  <c r="H386" i="68"/>
  <c r="G386" i="68"/>
  <c r="F386" i="68"/>
  <c r="P385" i="68"/>
  <c r="H385" i="68"/>
  <c r="G385" i="68"/>
  <c r="F385" i="68"/>
  <c r="P384" i="68"/>
  <c r="H384" i="68"/>
  <c r="G384" i="68"/>
  <c r="F384" i="68"/>
  <c r="P383" i="68"/>
  <c r="H383" i="68"/>
  <c r="G383" i="68"/>
  <c r="F383" i="68"/>
  <c r="P382" i="68"/>
  <c r="H382" i="68"/>
  <c r="G382" i="68"/>
  <c r="F382" i="68"/>
  <c r="P381" i="68"/>
  <c r="H381" i="68"/>
  <c r="G381" i="68"/>
  <c r="F381" i="68"/>
  <c r="P380" i="68"/>
  <c r="H380" i="68"/>
  <c r="G380" i="68"/>
  <c r="F380" i="68"/>
  <c r="P379" i="68"/>
  <c r="H379" i="68"/>
  <c r="G379" i="68"/>
  <c r="F379" i="68"/>
  <c r="P378" i="68"/>
  <c r="H378" i="68"/>
  <c r="G378" i="68"/>
  <c r="F378" i="68"/>
  <c r="P377" i="68"/>
  <c r="H377" i="68"/>
  <c r="G377" i="68"/>
  <c r="F377" i="68"/>
  <c r="P376" i="68"/>
  <c r="H376" i="68"/>
  <c r="G376" i="68"/>
  <c r="F376" i="68"/>
  <c r="P375" i="68"/>
  <c r="H375" i="68"/>
  <c r="G375" i="68"/>
  <c r="F375" i="68"/>
  <c r="P374" i="68"/>
  <c r="H374" i="68"/>
  <c r="G374" i="68"/>
  <c r="F374" i="68"/>
  <c r="P373" i="68"/>
  <c r="H373" i="68"/>
  <c r="G373" i="68"/>
  <c r="F373" i="68"/>
  <c r="P372" i="68"/>
  <c r="H372" i="68"/>
  <c r="G372" i="68"/>
  <c r="F372" i="68"/>
  <c r="P371" i="68"/>
  <c r="H371" i="68"/>
  <c r="G371" i="68"/>
  <c r="F371" i="68"/>
  <c r="P370" i="68"/>
  <c r="H370" i="68"/>
  <c r="G370" i="68"/>
  <c r="F370" i="68"/>
  <c r="P369" i="68"/>
  <c r="H369" i="68"/>
  <c r="G369" i="68"/>
  <c r="F369" i="68"/>
  <c r="P368" i="68"/>
  <c r="H368" i="68"/>
  <c r="G368" i="68"/>
  <c r="F368" i="68"/>
  <c r="P367" i="68"/>
  <c r="H367" i="68"/>
  <c r="G367" i="68"/>
  <c r="F367" i="68"/>
  <c r="P366" i="68"/>
  <c r="H366" i="68"/>
  <c r="G366" i="68"/>
  <c r="F366" i="68"/>
  <c r="P365" i="68"/>
  <c r="H365" i="68"/>
  <c r="G365" i="68"/>
  <c r="F365" i="68"/>
  <c r="P364" i="68"/>
  <c r="H364" i="68"/>
  <c r="G364" i="68"/>
  <c r="F364" i="68"/>
  <c r="P363" i="68"/>
  <c r="H363" i="68"/>
  <c r="G363" i="68"/>
  <c r="F363" i="68"/>
  <c r="P362" i="68"/>
  <c r="H362" i="68"/>
  <c r="G362" i="68"/>
  <c r="F362" i="68"/>
  <c r="P361" i="68"/>
  <c r="H361" i="68"/>
  <c r="G361" i="68"/>
  <c r="F361" i="68"/>
  <c r="P360" i="68"/>
  <c r="H360" i="68"/>
  <c r="G360" i="68"/>
  <c r="F360" i="68"/>
  <c r="P359" i="68"/>
  <c r="H359" i="68"/>
  <c r="G359" i="68"/>
  <c r="F359" i="68"/>
  <c r="P358" i="68"/>
  <c r="H358" i="68"/>
  <c r="G358" i="68"/>
  <c r="F358" i="68"/>
  <c r="P357" i="68"/>
  <c r="H357" i="68"/>
  <c r="G357" i="68"/>
  <c r="F357" i="68"/>
  <c r="P356" i="68"/>
  <c r="H356" i="68"/>
  <c r="G356" i="68"/>
  <c r="F356" i="68"/>
  <c r="P355" i="68"/>
  <c r="H355" i="68"/>
  <c r="G355" i="68"/>
  <c r="F355" i="68"/>
  <c r="P354" i="68"/>
  <c r="H354" i="68"/>
  <c r="G354" i="68"/>
  <c r="F354" i="68"/>
  <c r="P353" i="68"/>
  <c r="H353" i="68"/>
  <c r="G353" i="68"/>
  <c r="F353" i="68"/>
  <c r="P352" i="68"/>
  <c r="H352" i="68"/>
  <c r="G352" i="68"/>
  <c r="F352" i="68"/>
  <c r="P351" i="68"/>
  <c r="H351" i="68"/>
  <c r="G351" i="68"/>
  <c r="F351" i="68"/>
  <c r="P350" i="68"/>
  <c r="H350" i="68"/>
  <c r="G350" i="68"/>
  <c r="F350" i="68"/>
  <c r="P349" i="68"/>
  <c r="H349" i="68"/>
  <c r="G349" i="68"/>
  <c r="F349" i="68"/>
  <c r="P348" i="68"/>
  <c r="H348" i="68"/>
  <c r="G348" i="68"/>
  <c r="F348" i="68"/>
  <c r="P347" i="68"/>
  <c r="H347" i="68"/>
  <c r="G347" i="68"/>
  <c r="F347" i="68"/>
  <c r="P346" i="68"/>
  <c r="H346" i="68"/>
  <c r="G346" i="68"/>
  <c r="F346" i="68"/>
  <c r="P345" i="68"/>
  <c r="H345" i="68"/>
  <c r="G345" i="68"/>
  <c r="F345" i="68"/>
  <c r="P344" i="68"/>
  <c r="H344" i="68"/>
  <c r="G344" i="68"/>
  <c r="F344" i="68"/>
  <c r="P343" i="68"/>
  <c r="H343" i="68"/>
  <c r="G343" i="68"/>
  <c r="F343" i="68"/>
  <c r="P342" i="68"/>
  <c r="H342" i="68"/>
  <c r="G342" i="68"/>
  <c r="F342" i="68"/>
  <c r="P341" i="68"/>
  <c r="H341" i="68"/>
  <c r="G341" i="68"/>
  <c r="F341" i="68"/>
  <c r="P340" i="68"/>
  <c r="H340" i="68"/>
  <c r="G340" i="68"/>
  <c r="F340" i="68"/>
  <c r="P339" i="68"/>
  <c r="H339" i="68"/>
  <c r="G339" i="68"/>
  <c r="F339" i="68"/>
  <c r="P338" i="68"/>
  <c r="H338" i="68"/>
  <c r="G338" i="68"/>
  <c r="F338" i="68"/>
  <c r="P337" i="68"/>
  <c r="H337" i="68"/>
  <c r="G337" i="68"/>
  <c r="F337" i="68"/>
  <c r="P336" i="68"/>
  <c r="H336" i="68"/>
  <c r="G336" i="68"/>
  <c r="F336" i="68"/>
  <c r="P335" i="68"/>
  <c r="H335" i="68"/>
  <c r="G335" i="68"/>
  <c r="F335" i="68"/>
  <c r="P334" i="68"/>
  <c r="H334" i="68"/>
  <c r="G334" i="68"/>
  <c r="F334" i="68"/>
  <c r="P333" i="68"/>
  <c r="H333" i="68"/>
  <c r="G333" i="68"/>
  <c r="F333" i="68"/>
  <c r="P332" i="68"/>
  <c r="H332" i="68"/>
  <c r="G332" i="68"/>
  <c r="F332" i="68"/>
  <c r="P331" i="68"/>
  <c r="H331" i="68"/>
  <c r="G331" i="68"/>
  <c r="F331" i="68"/>
  <c r="P330" i="68"/>
  <c r="H330" i="68"/>
  <c r="G330" i="68"/>
  <c r="F330" i="68"/>
  <c r="P329" i="68"/>
  <c r="H329" i="68"/>
  <c r="G329" i="68"/>
  <c r="F329" i="68"/>
  <c r="P328" i="68"/>
  <c r="H328" i="68"/>
  <c r="G328" i="68"/>
  <c r="F328" i="68"/>
  <c r="P327" i="68"/>
  <c r="H327" i="68"/>
  <c r="G327" i="68"/>
  <c r="F327" i="68"/>
  <c r="P326" i="68"/>
  <c r="H326" i="68"/>
  <c r="G326" i="68"/>
  <c r="F326" i="68"/>
  <c r="P325" i="68"/>
  <c r="H325" i="68"/>
  <c r="G325" i="68"/>
  <c r="F325" i="68"/>
  <c r="P324" i="68"/>
  <c r="H324" i="68"/>
  <c r="G324" i="68"/>
  <c r="F324" i="68"/>
  <c r="P323" i="68"/>
  <c r="H323" i="68"/>
  <c r="G323" i="68"/>
  <c r="F323" i="68"/>
  <c r="P322" i="68"/>
  <c r="H322" i="68"/>
  <c r="G322" i="68"/>
  <c r="F322" i="68"/>
  <c r="P321" i="68"/>
  <c r="H321" i="68"/>
  <c r="G321" i="68"/>
  <c r="F321" i="68"/>
  <c r="P320" i="68"/>
  <c r="H320" i="68"/>
  <c r="G320" i="68"/>
  <c r="F320" i="68"/>
  <c r="P319" i="68"/>
  <c r="H319" i="68"/>
  <c r="G319" i="68"/>
  <c r="F319" i="68"/>
  <c r="P318" i="68"/>
  <c r="H318" i="68"/>
  <c r="G318" i="68"/>
  <c r="F318" i="68"/>
  <c r="P317" i="68"/>
  <c r="H317" i="68"/>
  <c r="G317" i="68"/>
  <c r="F317" i="68"/>
  <c r="P316" i="68"/>
  <c r="H316" i="68"/>
  <c r="G316" i="68"/>
  <c r="F316" i="68"/>
  <c r="P315" i="68"/>
  <c r="H315" i="68"/>
  <c r="G315" i="68"/>
  <c r="F315" i="68"/>
  <c r="P314" i="68"/>
  <c r="H314" i="68"/>
  <c r="G314" i="68"/>
  <c r="F314" i="68"/>
  <c r="P313" i="68"/>
  <c r="H313" i="68"/>
  <c r="G313" i="68"/>
  <c r="F313" i="68"/>
  <c r="P312" i="68"/>
  <c r="H312" i="68"/>
  <c r="G312" i="68"/>
  <c r="F312" i="68"/>
  <c r="P311" i="68"/>
  <c r="H311" i="68"/>
  <c r="G311" i="68"/>
  <c r="F311" i="68"/>
  <c r="P310" i="68"/>
  <c r="H310" i="68"/>
  <c r="G310" i="68"/>
  <c r="F310" i="68"/>
  <c r="P309" i="68"/>
  <c r="H309" i="68"/>
  <c r="G309" i="68"/>
  <c r="F309" i="68"/>
  <c r="P308" i="68"/>
  <c r="H308" i="68"/>
  <c r="G308" i="68"/>
  <c r="F308" i="68"/>
  <c r="P307" i="68"/>
  <c r="H307" i="68"/>
  <c r="G307" i="68"/>
  <c r="F307" i="68"/>
  <c r="P306" i="68"/>
  <c r="H306" i="68"/>
  <c r="G306" i="68"/>
  <c r="F306" i="68"/>
  <c r="P305" i="68"/>
  <c r="H305" i="68"/>
  <c r="G305" i="68"/>
  <c r="F305" i="68"/>
  <c r="P304" i="68"/>
  <c r="H304" i="68"/>
  <c r="G304" i="68"/>
  <c r="F304" i="68"/>
  <c r="P303" i="68"/>
  <c r="H303" i="68"/>
  <c r="G303" i="68"/>
  <c r="F303" i="68"/>
  <c r="P302" i="68"/>
  <c r="H302" i="68"/>
  <c r="G302" i="68"/>
  <c r="F302" i="68"/>
  <c r="P301" i="68"/>
  <c r="H301" i="68"/>
  <c r="G301" i="68"/>
  <c r="F301" i="68"/>
  <c r="P300" i="68"/>
  <c r="H300" i="68"/>
  <c r="G300" i="68"/>
  <c r="F300" i="68"/>
  <c r="P299" i="68"/>
  <c r="H299" i="68"/>
  <c r="G299" i="68"/>
  <c r="F299" i="68"/>
  <c r="P298" i="68"/>
  <c r="H298" i="68"/>
  <c r="G298" i="68"/>
  <c r="F298" i="68"/>
  <c r="P297" i="68"/>
  <c r="H297" i="68"/>
  <c r="G297" i="68"/>
  <c r="F297" i="68"/>
  <c r="P296" i="68"/>
  <c r="H296" i="68"/>
  <c r="G296" i="68"/>
  <c r="F296" i="68"/>
  <c r="P295" i="68"/>
  <c r="H295" i="68"/>
  <c r="G295" i="68"/>
  <c r="F295" i="68"/>
  <c r="P294" i="68"/>
  <c r="H294" i="68"/>
  <c r="G294" i="68"/>
  <c r="F294" i="68"/>
  <c r="P293" i="68"/>
  <c r="H293" i="68"/>
  <c r="G293" i="68"/>
  <c r="F293" i="68"/>
  <c r="P292" i="68"/>
  <c r="H292" i="68"/>
  <c r="G292" i="68"/>
  <c r="F292" i="68"/>
  <c r="P291" i="68"/>
  <c r="H291" i="68"/>
  <c r="G291" i="68"/>
  <c r="F291" i="68"/>
  <c r="P290" i="68"/>
  <c r="H290" i="68"/>
  <c r="G290" i="68"/>
  <c r="F290" i="68"/>
  <c r="P289" i="68"/>
  <c r="H289" i="68"/>
  <c r="G289" i="68"/>
  <c r="F289" i="68"/>
  <c r="P288" i="68"/>
  <c r="H288" i="68"/>
  <c r="G288" i="68"/>
  <c r="F288" i="68"/>
  <c r="P287" i="68"/>
  <c r="H287" i="68"/>
  <c r="G287" i="68"/>
  <c r="F287" i="68"/>
  <c r="P286" i="68"/>
  <c r="H286" i="68"/>
  <c r="G286" i="68"/>
  <c r="F286" i="68"/>
  <c r="P285" i="68"/>
  <c r="H285" i="68"/>
  <c r="G285" i="68"/>
  <c r="F285" i="68"/>
  <c r="P284" i="68"/>
  <c r="H284" i="68"/>
  <c r="G284" i="68"/>
  <c r="F284" i="68"/>
  <c r="P283" i="68"/>
  <c r="H283" i="68"/>
  <c r="G283" i="68"/>
  <c r="F283" i="68"/>
  <c r="P282" i="68"/>
  <c r="H282" i="68"/>
  <c r="G282" i="68"/>
  <c r="F282" i="68"/>
  <c r="P281" i="68"/>
  <c r="H281" i="68"/>
  <c r="G281" i="68"/>
  <c r="F281" i="68"/>
  <c r="P280" i="68"/>
  <c r="H280" i="68"/>
  <c r="G280" i="68"/>
  <c r="F280" i="68"/>
  <c r="P279" i="68"/>
  <c r="H279" i="68"/>
  <c r="G279" i="68"/>
  <c r="F279" i="68"/>
  <c r="P278" i="68"/>
  <c r="H278" i="68"/>
  <c r="G278" i="68"/>
  <c r="F278" i="68"/>
  <c r="P277" i="68"/>
  <c r="H277" i="68"/>
  <c r="G277" i="68"/>
  <c r="F277" i="68"/>
  <c r="P276" i="68"/>
  <c r="H276" i="68"/>
  <c r="G276" i="68"/>
  <c r="F276" i="68"/>
  <c r="P275" i="68"/>
  <c r="H275" i="68"/>
  <c r="G275" i="68"/>
  <c r="F275" i="68"/>
  <c r="P274" i="68"/>
  <c r="H274" i="68"/>
  <c r="G274" i="68"/>
  <c r="F274" i="68"/>
  <c r="P273" i="68"/>
  <c r="H273" i="68"/>
  <c r="G273" i="68"/>
  <c r="F273" i="68"/>
  <c r="P272" i="68"/>
  <c r="H272" i="68"/>
  <c r="G272" i="68"/>
  <c r="F272" i="68"/>
  <c r="P271" i="68"/>
  <c r="H271" i="68"/>
  <c r="G271" i="68"/>
  <c r="F271" i="68"/>
  <c r="P270" i="68"/>
  <c r="H270" i="68"/>
  <c r="G270" i="68"/>
  <c r="F270" i="68"/>
  <c r="P269" i="68"/>
  <c r="H269" i="68"/>
  <c r="G269" i="68"/>
  <c r="F269" i="68"/>
  <c r="P268" i="68"/>
  <c r="H268" i="68"/>
  <c r="G268" i="68"/>
  <c r="F268" i="68"/>
  <c r="P267" i="68"/>
  <c r="H267" i="68"/>
  <c r="G267" i="68"/>
  <c r="F267" i="68"/>
  <c r="P266" i="68"/>
  <c r="H266" i="68"/>
  <c r="G266" i="68"/>
  <c r="F266" i="68"/>
  <c r="P265" i="68"/>
  <c r="H265" i="68"/>
  <c r="G265" i="68"/>
  <c r="F265" i="68"/>
  <c r="P264" i="68"/>
  <c r="H264" i="68"/>
  <c r="G264" i="68"/>
  <c r="F264" i="68"/>
  <c r="P263" i="68"/>
  <c r="H263" i="68"/>
  <c r="G263" i="68"/>
  <c r="F263" i="68"/>
  <c r="P262" i="68"/>
  <c r="H262" i="68"/>
  <c r="G262" i="68"/>
  <c r="F262" i="68"/>
  <c r="P261" i="68"/>
  <c r="H261" i="68"/>
  <c r="G261" i="68"/>
  <c r="F261" i="68"/>
  <c r="P260" i="68"/>
  <c r="H260" i="68"/>
  <c r="G260" i="68"/>
  <c r="F260" i="68"/>
  <c r="P259" i="68"/>
  <c r="H259" i="68"/>
  <c r="G259" i="68"/>
  <c r="F259" i="68"/>
  <c r="P258" i="68"/>
  <c r="H258" i="68"/>
  <c r="G258" i="68"/>
  <c r="F258" i="68"/>
  <c r="P257" i="68"/>
  <c r="H257" i="68"/>
  <c r="G257" i="68"/>
  <c r="F257" i="68"/>
  <c r="P256" i="68"/>
  <c r="H256" i="68"/>
  <c r="G256" i="68"/>
  <c r="F256" i="68"/>
  <c r="P255" i="68"/>
  <c r="H255" i="68"/>
  <c r="G255" i="68"/>
  <c r="F255" i="68"/>
  <c r="P254" i="68"/>
  <c r="H254" i="68"/>
  <c r="G254" i="68"/>
  <c r="F254" i="68"/>
  <c r="P253" i="68"/>
  <c r="H253" i="68"/>
  <c r="G253" i="68"/>
  <c r="F253" i="68"/>
  <c r="P252" i="68"/>
  <c r="H252" i="68"/>
  <c r="G252" i="68"/>
  <c r="F252" i="68"/>
  <c r="P251" i="68"/>
  <c r="H251" i="68"/>
  <c r="G251" i="68"/>
  <c r="F251" i="68"/>
  <c r="P250" i="68"/>
  <c r="H250" i="68"/>
  <c r="G250" i="68"/>
  <c r="F250" i="68"/>
  <c r="P249" i="68"/>
  <c r="H249" i="68"/>
  <c r="G249" i="68"/>
  <c r="F249" i="68"/>
  <c r="P248" i="68"/>
  <c r="H248" i="68"/>
  <c r="G248" i="68"/>
  <c r="F248" i="68"/>
  <c r="P247" i="68"/>
  <c r="H247" i="68"/>
  <c r="G247" i="68"/>
  <c r="F247" i="68"/>
  <c r="P246" i="68"/>
  <c r="H246" i="68"/>
  <c r="G246" i="68"/>
  <c r="F246" i="68"/>
  <c r="P245" i="68"/>
  <c r="H245" i="68"/>
  <c r="G245" i="68"/>
  <c r="F245" i="68"/>
  <c r="P244" i="68"/>
  <c r="H244" i="68"/>
  <c r="G244" i="68"/>
  <c r="F244" i="68"/>
  <c r="P243" i="68"/>
  <c r="H243" i="68"/>
  <c r="G243" i="68"/>
  <c r="F243" i="68"/>
  <c r="P242" i="68"/>
  <c r="H242" i="68"/>
  <c r="G242" i="68"/>
  <c r="F242" i="68"/>
  <c r="P241" i="68"/>
  <c r="H241" i="68"/>
  <c r="G241" i="68"/>
  <c r="F241" i="68"/>
  <c r="P240" i="68"/>
  <c r="H240" i="68"/>
  <c r="G240" i="68"/>
  <c r="F240" i="68"/>
  <c r="P239" i="68"/>
  <c r="H239" i="68"/>
  <c r="G239" i="68"/>
  <c r="F239" i="68"/>
  <c r="P238" i="68"/>
  <c r="H238" i="68"/>
  <c r="G238" i="68"/>
  <c r="F238" i="68"/>
  <c r="P237" i="68"/>
  <c r="H237" i="68"/>
  <c r="G237" i="68"/>
  <c r="F237" i="68"/>
  <c r="P236" i="68"/>
  <c r="H236" i="68"/>
  <c r="G236" i="68"/>
  <c r="F236" i="68"/>
  <c r="P235" i="68"/>
  <c r="H235" i="68"/>
  <c r="G235" i="68"/>
  <c r="F235" i="68"/>
  <c r="P234" i="68"/>
  <c r="H234" i="68"/>
  <c r="G234" i="68"/>
  <c r="F234" i="68"/>
  <c r="P233" i="68"/>
  <c r="H233" i="68"/>
  <c r="G233" i="68"/>
  <c r="F233" i="68"/>
  <c r="P232" i="68"/>
  <c r="H232" i="68"/>
  <c r="G232" i="68"/>
  <c r="F232" i="68"/>
  <c r="P231" i="68"/>
  <c r="H231" i="68"/>
  <c r="G231" i="68"/>
  <c r="F231" i="68"/>
  <c r="P230" i="68"/>
  <c r="H230" i="68"/>
  <c r="G230" i="68"/>
  <c r="F230" i="68"/>
  <c r="P229" i="68"/>
  <c r="H229" i="68"/>
  <c r="G229" i="68"/>
  <c r="F229" i="68"/>
  <c r="P228" i="68"/>
  <c r="H228" i="68"/>
  <c r="G228" i="68"/>
  <c r="F228" i="68"/>
  <c r="P227" i="68"/>
  <c r="H227" i="68"/>
  <c r="G227" i="68"/>
  <c r="F227" i="68"/>
  <c r="P226" i="68"/>
  <c r="H226" i="68"/>
  <c r="G226" i="68"/>
  <c r="F226" i="68"/>
  <c r="P225" i="68"/>
  <c r="H225" i="68"/>
  <c r="G225" i="68"/>
  <c r="F225" i="68"/>
  <c r="P224" i="68"/>
  <c r="H224" i="68"/>
  <c r="G224" i="68"/>
  <c r="F224" i="68"/>
  <c r="P223" i="68"/>
  <c r="H223" i="68"/>
  <c r="G223" i="68"/>
  <c r="F223" i="68"/>
  <c r="P222" i="68"/>
  <c r="H222" i="68"/>
  <c r="G222" i="68"/>
  <c r="F222" i="68"/>
  <c r="P221" i="68"/>
  <c r="H221" i="68"/>
  <c r="G221" i="68"/>
  <c r="F221" i="68"/>
  <c r="P220" i="68"/>
  <c r="H220" i="68"/>
  <c r="G220" i="68"/>
  <c r="F220" i="68"/>
  <c r="P219" i="68"/>
  <c r="H219" i="68"/>
  <c r="G219" i="68"/>
  <c r="F219" i="68"/>
  <c r="P218" i="68"/>
  <c r="H218" i="68"/>
  <c r="G218" i="68"/>
  <c r="F218" i="68"/>
  <c r="P217" i="68"/>
  <c r="H217" i="68"/>
  <c r="G217" i="68"/>
  <c r="F217" i="68"/>
  <c r="P216" i="68"/>
  <c r="H216" i="68"/>
  <c r="G216" i="68"/>
  <c r="F216" i="68"/>
  <c r="P215" i="68"/>
  <c r="H215" i="68"/>
  <c r="G215" i="68"/>
  <c r="F215" i="68"/>
  <c r="P214" i="68"/>
  <c r="H214" i="68"/>
  <c r="G214" i="68"/>
  <c r="F214" i="68"/>
  <c r="P213" i="68"/>
  <c r="H213" i="68"/>
  <c r="G213" i="68"/>
  <c r="F213" i="68"/>
  <c r="P212" i="68"/>
  <c r="H212" i="68"/>
  <c r="G212" i="68"/>
  <c r="F212" i="68"/>
  <c r="P211" i="68"/>
  <c r="H211" i="68"/>
  <c r="G211" i="68"/>
  <c r="F211" i="68"/>
  <c r="P210" i="68"/>
  <c r="H210" i="68"/>
  <c r="G210" i="68"/>
  <c r="F210" i="68"/>
  <c r="P209" i="68"/>
  <c r="H209" i="68"/>
  <c r="G209" i="68"/>
  <c r="F209" i="68"/>
  <c r="P208" i="68"/>
  <c r="H208" i="68"/>
  <c r="G208" i="68"/>
  <c r="F208" i="68"/>
  <c r="P207" i="68"/>
  <c r="H207" i="68"/>
  <c r="G207" i="68"/>
  <c r="F207" i="68"/>
  <c r="P206" i="68"/>
  <c r="H206" i="68"/>
  <c r="G206" i="68"/>
  <c r="F206" i="68"/>
  <c r="P205" i="68"/>
  <c r="H205" i="68"/>
  <c r="G205" i="68"/>
  <c r="F205" i="68"/>
  <c r="P204" i="68"/>
  <c r="H204" i="68"/>
  <c r="G204" i="68"/>
  <c r="F204" i="68"/>
  <c r="P203" i="68"/>
  <c r="H203" i="68"/>
  <c r="G203" i="68"/>
  <c r="F203" i="68"/>
  <c r="P202" i="68"/>
  <c r="H202" i="68"/>
  <c r="G202" i="68"/>
  <c r="F202" i="68"/>
  <c r="P201" i="68"/>
  <c r="H201" i="68"/>
  <c r="G201" i="68"/>
  <c r="F201" i="68"/>
  <c r="P200" i="68"/>
  <c r="H200" i="68"/>
  <c r="G200" i="68"/>
  <c r="F200" i="68"/>
  <c r="P199" i="68"/>
  <c r="H199" i="68"/>
  <c r="G199" i="68"/>
  <c r="F199" i="68"/>
  <c r="P198" i="68"/>
  <c r="H198" i="68"/>
  <c r="G198" i="68"/>
  <c r="F198" i="68"/>
  <c r="P197" i="68"/>
  <c r="H197" i="68"/>
  <c r="G197" i="68"/>
  <c r="F197" i="68"/>
  <c r="P196" i="68"/>
  <c r="H196" i="68"/>
  <c r="G196" i="68"/>
  <c r="F196" i="68"/>
  <c r="P195" i="68"/>
  <c r="H195" i="68"/>
  <c r="G195" i="68"/>
  <c r="F195" i="68"/>
  <c r="P194" i="68"/>
  <c r="H194" i="68"/>
  <c r="G194" i="68"/>
  <c r="F194" i="68"/>
  <c r="P193" i="68"/>
  <c r="H193" i="68"/>
  <c r="G193" i="68"/>
  <c r="F193" i="68"/>
  <c r="P192" i="68"/>
  <c r="H192" i="68"/>
  <c r="G192" i="68"/>
  <c r="F192" i="68"/>
  <c r="P191" i="68"/>
  <c r="H191" i="68"/>
  <c r="G191" i="68"/>
  <c r="F191" i="68"/>
  <c r="P190" i="68"/>
  <c r="H190" i="68"/>
  <c r="G190" i="68"/>
  <c r="F190" i="68"/>
  <c r="P189" i="68"/>
  <c r="H189" i="68"/>
  <c r="G189" i="68"/>
  <c r="F189" i="68"/>
  <c r="P188" i="68"/>
  <c r="H188" i="68"/>
  <c r="G188" i="68"/>
  <c r="F188" i="68"/>
  <c r="P187" i="68"/>
  <c r="H187" i="68"/>
  <c r="G187" i="68"/>
  <c r="F187" i="68"/>
  <c r="P186" i="68"/>
  <c r="H186" i="68"/>
  <c r="G186" i="68"/>
  <c r="F186" i="68"/>
  <c r="P185" i="68"/>
  <c r="H185" i="68"/>
  <c r="G185" i="68"/>
  <c r="F185" i="68"/>
  <c r="P184" i="68"/>
  <c r="H184" i="68"/>
  <c r="G184" i="68"/>
  <c r="F184" i="68"/>
  <c r="P183" i="68"/>
  <c r="H183" i="68"/>
  <c r="G183" i="68"/>
  <c r="F183" i="68"/>
  <c r="P182" i="68"/>
  <c r="H182" i="68"/>
  <c r="G182" i="68"/>
  <c r="F182" i="68"/>
  <c r="P181" i="68"/>
  <c r="H181" i="68"/>
  <c r="G181" i="68"/>
  <c r="F181" i="68"/>
  <c r="P180" i="68"/>
  <c r="H180" i="68"/>
  <c r="G180" i="68"/>
  <c r="F180" i="68"/>
  <c r="P179" i="68"/>
  <c r="H179" i="68"/>
  <c r="G179" i="68"/>
  <c r="F179" i="68"/>
  <c r="P178" i="68"/>
  <c r="H178" i="68"/>
  <c r="G178" i="68"/>
  <c r="F178" i="68"/>
  <c r="P177" i="68"/>
  <c r="H177" i="68"/>
  <c r="G177" i="68"/>
  <c r="F177" i="68"/>
  <c r="P176" i="68"/>
  <c r="H176" i="68"/>
  <c r="G176" i="68"/>
  <c r="F176" i="68"/>
  <c r="P175" i="68"/>
  <c r="H175" i="68"/>
  <c r="G175" i="68"/>
  <c r="F175" i="68"/>
  <c r="P174" i="68"/>
  <c r="H174" i="68"/>
  <c r="G174" i="68"/>
  <c r="F174" i="68"/>
  <c r="P173" i="68"/>
  <c r="H173" i="68"/>
  <c r="G173" i="68"/>
  <c r="F173" i="68"/>
  <c r="P172" i="68"/>
  <c r="H172" i="68"/>
  <c r="G172" i="68"/>
  <c r="F172" i="68"/>
  <c r="P171" i="68"/>
  <c r="H171" i="68"/>
  <c r="G171" i="68"/>
  <c r="F171" i="68"/>
  <c r="P170" i="68"/>
  <c r="H170" i="68"/>
  <c r="G170" i="68"/>
  <c r="F170" i="68"/>
  <c r="P169" i="68"/>
  <c r="H169" i="68"/>
  <c r="G169" i="68"/>
  <c r="F169" i="68"/>
  <c r="P168" i="68"/>
  <c r="H168" i="68"/>
  <c r="G168" i="68"/>
  <c r="F168" i="68"/>
  <c r="P167" i="68"/>
  <c r="H167" i="68"/>
  <c r="G167" i="68"/>
  <c r="F167" i="68"/>
  <c r="P166" i="68"/>
  <c r="H166" i="68"/>
  <c r="G166" i="68"/>
  <c r="F166" i="68"/>
  <c r="P165" i="68"/>
  <c r="H165" i="68"/>
  <c r="G165" i="68"/>
  <c r="F165" i="68"/>
  <c r="P164" i="68"/>
  <c r="H164" i="68"/>
  <c r="G164" i="68"/>
  <c r="F164" i="68"/>
  <c r="P163" i="68"/>
  <c r="H163" i="68"/>
  <c r="G163" i="68"/>
  <c r="F163" i="68"/>
  <c r="P162" i="68"/>
  <c r="H162" i="68"/>
  <c r="G162" i="68"/>
  <c r="F162" i="68"/>
  <c r="P161" i="68"/>
  <c r="H161" i="68"/>
  <c r="G161" i="68"/>
  <c r="F161" i="68"/>
  <c r="P160" i="68"/>
  <c r="H160" i="68"/>
  <c r="G160" i="68"/>
  <c r="F160" i="68"/>
  <c r="P159" i="68"/>
  <c r="H159" i="68"/>
  <c r="G159" i="68"/>
  <c r="F159" i="68"/>
  <c r="P158" i="68"/>
  <c r="H158" i="68"/>
  <c r="G158" i="68"/>
  <c r="F158" i="68"/>
  <c r="P157" i="68"/>
  <c r="H157" i="68"/>
  <c r="G157" i="68"/>
  <c r="F157" i="68"/>
  <c r="P156" i="68"/>
  <c r="H156" i="68"/>
  <c r="G156" i="68"/>
  <c r="F156" i="68"/>
  <c r="P155" i="68"/>
  <c r="H155" i="68"/>
  <c r="G155" i="68"/>
  <c r="F155" i="68"/>
  <c r="P154" i="68"/>
  <c r="H154" i="68"/>
  <c r="G154" i="68"/>
  <c r="F154" i="68"/>
  <c r="P153" i="68"/>
  <c r="H153" i="68"/>
  <c r="G153" i="68"/>
  <c r="F153" i="68"/>
  <c r="P152" i="68"/>
  <c r="H152" i="68"/>
  <c r="G152" i="68"/>
  <c r="F152" i="68"/>
  <c r="P151" i="68"/>
  <c r="H151" i="68"/>
  <c r="G151" i="68"/>
  <c r="F151" i="68"/>
  <c r="P150" i="68"/>
  <c r="H150" i="68"/>
  <c r="G150" i="68"/>
  <c r="F150" i="68"/>
  <c r="P149" i="68"/>
  <c r="H149" i="68"/>
  <c r="G149" i="68"/>
  <c r="F149" i="68"/>
  <c r="P148" i="68"/>
  <c r="H148" i="68"/>
  <c r="G148" i="68"/>
  <c r="F148" i="68"/>
  <c r="P147" i="68"/>
  <c r="H147" i="68"/>
  <c r="G147" i="68"/>
  <c r="F147" i="68"/>
  <c r="P146" i="68"/>
  <c r="H146" i="68"/>
  <c r="G146" i="68"/>
  <c r="F146" i="68"/>
  <c r="P145" i="68"/>
  <c r="H145" i="68"/>
  <c r="G145" i="68"/>
  <c r="F145" i="68"/>
  <c r="P144" i="68"/>
  <c r="H144" i="68"/>
  <c r="G144" i="68"/>
  <c r="F144" i="68"/>
  <c r="P143" i="68"/>
  <c r="H143" i="68"/>
  <c r="G143" i="68"/>
  <c r="F143" i="68"/>
  <c r="P142" i="68"/>
  <c r="H142" i="68"/>
  <c r="G142" i="68"/>
  <c r="F142" i="68"/>
  <c r="P141" i="68"/>
  <c r="H141" i="68"/>
  <c r="G141" i="68"/>
  <c r="F141" i="68"/>
  <c r="P140" i="68"/>
  <c r="H140" i="68"/>
  <c r="G140" i="68"/>
  <c r="F140" i="68"/>
  <c r="P139" i="68"/>
  <c r="H139" i="68"/>
  <c r="G139" i="68"/>
  <c r="F139" i="68"/>
  <c r="P138" i="68"/>
  <c r="H138" i="68"/>
  <c r="G138" i="68"/>
  <c r="F138" i="68"/>
  <c r="P137" i="68"/>
  <c r="H137" i="68"/>
  <c r="G137" i="68"/>
  <c r="F137" i="68"/>
  <c r="P136" i="68"/>
  <c r="H136" i="68"/>
  <c r="G136" i="68"/>
  <c r="F136" i="68"/>
  <c r="P135" i="68"/>
  <c r="H135" i="68"/>
  <c r="G135" i="68"/>
  <c r="F135" i="68"/>
  <c r="P134" i="68"/>
  <c r="H134" i="68"/>
  <c r="G134" i="68"/>
  <c r="F134" i="68"/>
  <c r="P133" i="68"/>
  <c r="H133" i="68"/>
  <c r="G133" i="68"/>
  <c r="F133" i="68"/>
  <c r="P132" i="68"/>
  <c r="H132" i="68"/>
  <c r="G132" i="68"/>
  <c r="F132" i="68"/>
  <c r="P131" i="68"/>
  <c r="H131" i="68"/>
  <c r="G131" i="68"/>
  <c r="F131" i="68"/>
  <c r="P130" i="68"/>
  <c r="H130" i="68"/>
  <c r="G130" i="68"/>
  <c r="F130" i="68"/>
  <c r="P129" i="68"/>
  <c r="H129" i="68"/>
  <c r="G129" i="68"/>
  <c r="F129" i="68"/>
  <c r="P128" i="68"/>
  <c r="H128" i="68"/>
  <c r="G128" i="68"/>
  <c r="F128" i="68"/>
  <c r="P127" i="68"/>
  <c r="H127" i="68"/>
  <c r="G127" i="68"/>
  <c r="F127" i="68"/>
  <c r="P126" i="68"/>
  <c r="H126" i="68"/>
  <c r="G126" i="68"/>
  <c r="F126" i="68"/>
  <c r="P125" i="68"/>
  <c r="H125" i="68"/>
  <c r="G125" i="68"/>
  <c r="F125" i="68"/>
  <c r="P124" i="68"/>
  <c r="H124" i="68"/>
  <c r="G124" i="68"/>
  <c r="F124" i="68"/>
  <c r="P123" i="68"/>
  <c r="H123" i="68"/>
  <c r="G123" i="68"/>
  <c r="F123" i="68"/>
  <c r="P122" i="68"/>
  <c r="H122" i="68"/>
  <c r="G122" i="68"/>
  <c r="F122" i="68"/>
  <c r="P121" i="68"/>
  <c r="H121" i="68"/>
  <c r="G121" i="68"/>
  <c r="F121" i="68"/>
  <c r="P120" i="68"/>
  <c r="H120" i="68"/>
  <c r="G120" i="68"/>
  <c r="F120" i="68"/>
  <c r="P119" i="68"/>
  <c r="H119" i="68"/>
  <c r="G119" i="68"/>
  <c r="F119" i="68"/>
  <c r="P118" i="68"/>
  <c r="H118" i="68"/>
  <c r="G118" i="68"/>
  <c r="F118" i="68"/>
  <c r="P117" i="68"/>
  <c r="G117" i="68"/>
  <c r="F117" i="68"/>
  <c r="P116" i="68"/>
  <c r="H116" i="68"/>
  <c r="G116" i="68"/>
  <c r="F116" i="68"/>
  <c r="P115" i="68"/>
  <c r="H115" i="68"/>
  <c r="G115" i="68"/>
  <c r="F115" i="68"/>
  <c r="P114" i="68"/>
  <c r="H114" i="68"/>
  <c r="G114" i="68"/>
  <c r="F114" i="68"/>
  <c r="P113" i="68"/>
  <c r="H113" i="68"/>
  <c r="G113" i="68"/>
  <c r="F113" i="68"/>
  <c r="P112" i="68"/>
  <c r="H112" i="68"/>
  <c r="G112" i="68"/>
  <c r="F112" i="68"/>
  <c r="P111" i="68"/>
  <c r="H111" i="68"/>
  <c r="G111" i="68"/>
  <c r="F111" i="68"/>
  <c r="P110" i="68"/>
  <c r="H110" i="68"/>
  <c r="G110" i="68"/>
  <c r="F110" i="68"/>
  <c r="P109" i="68"/>
  <c r="H109" i="68"/>
  <c r="G109" i="68"/>
  <c r="F109" i="68"/>
  <c r="P108" i="68"/>
  <c r="H108" i="68"/>
  <c r="G108" i="68"/>
  <c r="F108" i="68"/>
  <c r="P107" i="68"/>
  <c r="H107" i="68"/>
  <c r="G107" i="68"/>
  <c r="F107" i="68"/>
  <c r="P106" i="68"/>
  <c r="H106" i="68"/>
  <c r="G106" i="68"/>
  <c r="F106" i="68"/>
  <c r="P105" i="68"/>
  <c r="H105" i="68"/>
  <c r="G105" i="68"/>
  <c r="F105" i="68"/>
  <c r="P104" i="68"/>
  <c r="H104" i="68"/>
  <c r="G104" i="68"/>
  <c r="F104" i="68"/>
  <c r="P103" i="68"/>
  <c r="H103" i="68"/>
  <c r="G103" i="68"/>
  <c r="F103" i="68"/>
  <c r="P102" i="68"/>
  <c r="J102" i="68"/>
  <c r="H102" i="68"/>
  <c r="G102" i="68"/>
  <c r="F102" i="68"/>
  <c r="P101" i="68"/>
  <c r="J101" i="68"/>
  <c r="H101" i="68"/>
  <c r="G101" i="68"/>
  <c r="F101" i="68"/>
  <c r="P100" i="68"/>
  <c r="J100" i="68"/>
  <c r="H100" i="68"/>
  <c r="G100" i="68"/>
  <c r="F100" i="68"/>
  <c r="P99" i="68"/>
  <c r="J99" i="68"/>
  <c r="H99" i="68"/>
  <c r="G99" i="68"/>
  <c r="F99" i="68"/>
  <c r="P98" i="68"/>
  <c r="J98" i="68"/>
  <c r="H98" i="68"/>
  <c r="G98" i="68"/>
  <c r="F98" i="68"/>
  <c r="P97" i="68"/>
  <c r="J97" i="68"/>
  <c r="H97" i="68"/>
  <c r="G97" i="68"/>
  <c r="F97" i="68"/>
  <c r="P96" i="68"/>
  <c r="J96" i="68"/>
  <c r="H96" i="68"/>
  <c r="G96" i="68"/>
  <c r="F96" i="68"/>
  <c r="P95" i="68"/>
  <c r="J95" i="68"/>
  <c r="H95" i="68"/>
  <c r="G95" i="68"/>
  <c r="F95" i="68"/>
  <c r="P94" i="68"/>
  <c r="J94" i="68"/>
  <c r="H94" i="68"/>
  <c r="G94" i="68"/>
  <c r="F94" i="68"/>
  <c r="P93" i="68"/>
  <c r="J93" i="68"/>
  <c r="H93" i="68"/>
  <c r="G93" i="68"/>
  <c r="F93" i="68"/>
  <c r="P92" i="68"/>
  <c r="J92" i="68"/>
  <c r="H92" i="68"/>
  <c r="G92" i="68"/>
  <c r="F92" i="68"/>
  <c r="P91" i="68"/>
  <c r="J91" i="68"/>
  <c r="H91" i="68"/>
  <c r="G91" i="68"/>
  <c r="F91" i="68"/>
  <c r="P90" i="68"/>
  <c r="J90" i="68"/>
  <c r="H90" i="68"/>
  <c r="G90" i="68"/>
  <c r="F90" i="68"/>
  <c r="P89" i="68"/>
  <c r="J89" i="68"/>
  <c r="H89" i="68"/>
  <c r="G89" i="68"/>
  <c r="F89" i="68"/>
  <c r="P88" i="68"/>
  <c r="H88" i="68"/>
  <c r="G88" i="68"/>
  <c r="F88" i="68"/>
  <c r="P87" i="68"/>
  <c r="H87" i="68"/>
  <c r="G87" i="68"/>
  <c r="F87" i="68"/>
  <c r="P86" i="68"/>
  <c r="H86" i="68"/>
  <c r="G86" i="68"/>
  <c r="F86" i="68"/>
  <c r="P85" i="68"/>
  <c r="H85" i="68"/>
  <c r="G85" i="68"/>
  <c r="F85" i="68"/>
  <c r="P84" i="68"/>
  <c r="H84" i="68"/>
  <c r="G84" i="68"/>
  <c r="F84" i="68"/>
  <c r="P83" i="68"/>
  <c r="H83" i="68"/>
  <c r="G83" i="68"/>
  <c r="F83" i="68"/>
  <c r="P82" i="68"/>
  <c r="H82" i="68"/>
  <c r="G82" i="68"/>
  <c r="F82" i="68"/>
  <c r="P81" i="68"/>
  <c r="H81" i="68"/>
  <c r="G81" i="68"/>
  <c r="F81" i="68"/>
  <c r="P80" i="68"/>
  <c r="H80" i="68"/>
  <c r="G80" i="68"/>
  <c r="F80" i="68"/>
  <c r="P79" i="68"/>
  <c r="H79" i="68"/>
  <c r="G79" i="68"/>
  <c r="F79" i="68"/>
  <c r="P78" i="68"/>
  <c r="H78" i="68"/>
  <c r="G78" i="68"/>
  <c r="F78" i="68"/>
  <c r="P77" i="68"/>
  <c r="H77" i="68"/>
  <c r="G77" i="68"/>
  <c r="F77" i="68"/>
  <c r="P76" i="68"/>
  <c r="H76" i="68"/>
  <c r="G76" i="68"/>
  <c r="F76" i="68"/>
  <c r="P75" i="68"/>
  <c r="H75" i="68"/>
  <c r="G75" i="68"/>
  <c r="F75" i="68"/>
  <c r="P74" i="68"/>
  <c r="H74" i="68"/>
  <c r="G74" i="68"/>
  <c r="F74" i="68"/>
  <c r="P73" i="68"/>
  <c r="H73" i="68"/>
  <c r="G73" i="68"/>
  <c r="F73" i="68"/>
  <c r="P72" i="68"/>
  <c r="H72" i="68"/>
  <c r="G72" i="68"/>
  <c r="F72" i="68"/>
  <c r="P71" i="68"/>
  <c r="H71" i="68"/>
  <c r="G71" i="68"/>
  <c r="F71" i="68"/>
  <c r="P70" i="68"/>
  <c r="H70" i="68"/>
  <c r="G70" i="68"/>
  <c r="F70" i="68"/>
  <c r="P69" i="68"/>
  <c r="H69" i="68"/>
  <c r="G69" i="68"/>
  <c r="F69" i="68"/>
  <c r="P68" i="68"/>
  <c r="H68" i="68"/>
  <c r="G68" i="68"/>
  <c r="F68" i="68"/>
  <c r="P67" i="68"/>
  <c r="H67" i="68"/>
  <c r="G67" i="68"/>
  <c r="F67" i="68"/>
  <c r="P66" i="68"/>
  <c r="H66" i="68"/>
  <c r="G66" i="68"/>
  <c r="F66" i="68"/>
  <c r="P65" i="68"/>
  <c r="H65" i="68"/>
  <c r="G65" i="68"/>
  <c r="F65" i="68"/>
  <c r="P64" i="68"/>
  <c r="H64" i="68"/>
  <c r="G64" i="68"/>
  <c r="F64" i="68"/>
  <c r="P63" i="68"/>
  <c r="H63" i="68"/>
  <c r="G63" i="68"/>
  <c r="F63" i="68"/>
  <c r="P62" i="68"/>
  <c r="H62" i="68"/>
  <c r="G62" i="68"/>
  <c r="F62" i="68"/>
  <c r="P61" i="68"/>
  <c r="H61" i="68"/>
  <c r="G61" i="68"/>
  <c r="F61" i="68"/>
  <c r="P60" i="68"/>
  <c r="H60" i="68"/>
  <c r="G60" i="68"/>
  <c r="F60" i="68"/>
  <c r="P59" i="68"/>
  <c r="H59" i="68"/>
  <c r="G59" i="68"/>
  <c r="F59" i="68"/>
  <c r="P58" i="68"/>
  <c r="H58" i="68"/>
  <c r="G58" i="68"/>
  <c r="F58" i="68"/>
  <c r="G57" i="68"/>
  <c r="L95" i="40"/>
  <c r="L96" i="40"/>
  <c r="L97" i="40"/>
  <c r="L98" i="40"/>
  <c r="L99" i="40"/>
  <c r="L100" i="40"/>
  <c r="F3" i="40"/>
  <c r="F4" i="40" s="1"/>
  <c r="F9" i="40" s="1"/>
  <c r="F8" i="40"/>
  <c r="E20" i="41"/>
  <c r="E21" i="41"/>
  <c r="E22" i="41"/>
  <c r="E23" i="41"/>
  <c r="E24" i="41"/>
  <c r="E25" i="41"/>
  <c r="E26" i="41"/>
  <c r="E27" i="41"/>
  <c r="E28" i="41"/>
  <c r="E29" i="41"/>
  <c r="E30" i="41"/>
  <c r="E31" i="41"/>
  <c r="E32" i="41"/>
  <c r="E33" i="41"/>
  <c r="E20" i="42"/>
  <c r="E21" i="42"/>
  <c r="E22" i="42"/>
  <c r="E23" i="42"/>
  <c r="E24" i="42"/>
  <c r="E25" i="42"/>
  <c r="E26" i="42"/>
  <c r="E27" i="42"/>
  <c r="E28" i="42"/>
  <c r="E29" i="42"/>
  <c r="E30" i="42"/>
  <c r="E31" i="42"/>
  <c r="E32" i="42"/>
  <c r="E33" i="42"/>
  <c r="E20" i="43"/>
  <c r="E21" i="43"/>
  <c r="E22" i="43"/>
  <c r="E23" i="43"/>
  <c r="E24" i="43"/>
  <c r="E25" i="43"/>
  <c r="E26" i="43"/>
  <c r="E27" i="43"/>
  <c r="E28" i="43"/>
  <c r="E29" i="43"/>
  <c r="E30" i="43"/>
  <c r="E31" i="43"/>
  <c r="E32" i="43"/>
  <c r="E33" i="43"/>
  <c r="E20" i="44"/>
  <c r="E21" i="44"/>
  <c r="E22" i="44"/>
  <c r="E23" i="44"/>
  <c r="E24" i="44"/>
  <c r="E25" i="44"/>
  <c r="E26" i="44"/>
  <c r="E27" i="44"/>
  <c r="E28" i="44"/>
  <c r="E29" i="44"/>
  <c r="E30" i="44"/>
  <c r="E31" i="44"/>
  <c r="E32" i="44"/>
  <c r="E33" i="44"/>
  <c r="E20" i="45"/>
  <c r="E21" i="45"/>
  <c r="E22" i="45"/>
  <c r="E23" i="45"/>
  <c r="E24" i="45"/>
  <c r="E25" i="45"/>
  <c r="E26" i="45"/>
  <c r="E27" i="45"/>
  <c r="E28" i="45"/>
  <c r="E29" i="45"/>
  <c r="E30" i="45"/>
  <c r="E31" i="45"/>
  <c r="E32" i="45"/>
  <c r="E33" i="45"/>
  <c r="E20" i="46"/>
  <c r="E21" i="46"/>
  <c r="E22" i="46"/>
  <c r="E23" i="46"/>
  <c r="E24" i="46"/>
  <c r="E25" i="46"/>
  <c r="E26" i="46"/>
  <c r="E27" i="46"/>
  <c r="E28" i="46"/>
  <c r="E29" i="46"/>
  <c r="E30" i="46"/>
  <c r="E31" i="46"/>
  <c r="E32" i="46"/>
  <c r="E33" i="46"/>
  <c r="E20" i="47"/>
  <c r="E21" i="47"/>
  <c r="E22" i="47"/>
  <c r="E23" i="47"/>
  <c r="E24" i="47"/>
  <c r="E25" i="47"/>
  <c r="E26" i="47"/>
  <c r="E27" i="47"/>
  <c r="E28" i="47"/>
  <c r="E29" i="47"/>
  <c r="E30" i="47"/>
  <c r="E31" i="47"/>
  <c r="E32" i="47"/>
  <c r="E33" i="47"/>
  <c r="E20" i="48"/>
  <c r="E21" i="48"/>
  <c r="E22" i="48"/>
  <c r="E23" i="48"/>
  <c r="E24" i="48"/>
  <c r="E25" i="48"/>
  <c r="E26" i="48"/>
  <c r="E27" i="48"/>
  <c r="E28" i="48"/>
  <c r="E29" i="48"/>
  <c r="E30" i="48"/>
  <c r="E31" i="48"/>
  <c r="E32" i="48"/>
  <c r="E33" i="48"/>
  <c r="E20" i="49"/>
  <c r="E21" i="49"/>
  <c r="E22" i="49"/>
  <c r="E23" i="49"/>
  <c r="E24" i="49"/>
  <c r="E25" i="49"/>
  <c r="E26" i="49"/>
  <c r="E27" i="49"/>
  <c r="E28" i="49"/>
  <c r="E29" i="49"/>
  <c r="E30" i="49"/>
  <c r="E31" i="49"/>
  <c r="E32" i="49"/>
  <c r="E33" i="49"/>
  <c r="E20" i="50"/>
  <c r="E21" i="50"/>
  <c r="E22" i="50"/>
  <c r="E23" i="50"/>
  <c r="E24" i="50"/>
  <c r="E25" i="50"/>
  <c r="E26" i="50"/>
  <c r="E27" i="50"/>
  <c r="E28" i="50"/>
  <c r="E29" i="50"/>
  <c r="E30" i="50"/>
  <c r="E31" i="50"/>
  <c r="E32" i="50"/>
  <c r="E33" i="50"/>
  <c r="E20" i="51"/>
  <c r="E21" i="51"/>
  <c r="E22" i="51"/>
  <c r="E23" i="51"/>
  <c r="E24" i="51"/>
  <c r="E25" i="51"/>
  <c r="E26" i="51"/>
  <c r="E27" i="51"/>
  <c r="E28" i="51"/>
  <c r="E29" i="51"/>
  <c r="E30" i="51"/>
  <c r="E31" i="51"/>
  <c r="E32" i="51"/>
  <c r="E33" i="51"/>
  <c r="E20" i="52"/>
  <c r="E21" i="52"/>
  <c r="E22" i="52"/>
  <c r="E23" i="52"/>
  <c r="E24" i="52"/>
  <c r="E25" i="52"/>
  <c r="E26" i="52"/>
  <c r="E27" i="52"/>
  <c r="E28" i="52"/>
  <c r="E29" i="52"/>
  <c r="E30" i="52"/>
  <c r="E31" i="52"/>
  <c r="E32" i="52"/>
  <c r="E33" i="52"/>
  <c r="E20" i="53"/>
  <c r="E21" i="53"/>
  <c r="E22" i="53"/>
  <c r="E23" i="53"/>
  <c r="E24" i="53"/>
  <c r="E25" i="53"/>
  <c r="E26" i="53"/>
  <c r="E27" i="53"/>
  <c r="E28" i="53"/>
  <c r="E29" i="53"/>
  <c r="E30" i="53"/>
  <c r="E31" i="53"/>
  <c r="E32" i="53"/>
  <c r="E33" i="53"/>
  <c r="E20" i="54"/>
  <c r="E21" i="54"/>
  <c r="E22" i="54"/>
  <c r="E23" i="54"/>
  <c r="E24" i="54"/>
  <c r="E25" i="54"/>
  <c r="E26" i="54"/>
  <c r="E27" i="54"/>
  <c r="E28" i="54"/>
  <c r="E29" i="54"/>
  <c r="E30" i="54"/>
  <c r="E31" i="54"/>
  <c r="E32" i="54"/>
  <c r="E33" i="54"/>
  <c r="E20" i="55"/>
  <c r="E21" i="55"/>
  <c r="E22" i="55"/>
  <c r="E23" i="55"/>
  <c r="E24" i="55"/>
  <c r="E25" i="55"/>
  <c r="E26" i="55"/>
  <c r="E27" i="55"/>
  <c r="E28" i="55"/>
  <c r="E29" i="55"/>
  <c r="E30" i="55"/>
  <c r="E31" i="55"/>
  <c r="E32" i="55"/>
  <c r="E33" i="55"/>
  <c r="E20" i="56"/>
  <c r="E21" i="56"/>
  <c r="E22" i="56"/>
  <c r="E23" i="56"/>
  <c r="E24" i="56"/>
  <c r="E25" i="56"/>
  <c r="E26" i="56"/>
  <c r="E27" i="56"/>
  <c r="E28" i="56"/>
  <c r="E29" i="56"/>
  <c r="E30" i="56"/>
  <c r="E31" i="56"/>
  <c r="E32" i="56"/>
  <c r="E33" i="56"/>
  <c r="E20" i="57"/>
  <c r="E21" i="57"/>
  <c r="E22" i="57"/>
  <c r="E23" i="57"/>
  <c r="E24" i="57"/>
  <c r="E25" i="57"/>
  <c r="E26" i="57"/>
  <c r="E27" i="57"/>
  <c r="E28" i="57"/>
  <c r="E29" i="57"/>
  <c r="E30" i="57"/>
  <c r="E31" i="57"/>
  <c r="E32" i="57"/>
  <c r="E33" i="57"/>
  <c r="E20" i="58"/>
  <c r="E21" i="58"/>
  <c r="E22" i="58"/>
  <c r="E23" i="58"/>
  <c r="E24" i="58"/>
  <c r="E25" i="58"/>
  <c r="E26" i="58"/>
  <c r="E27" i="58"/>
  <c r="E28" i="58"/>
  <c r="E29" i="58"/>
  <c r="E30" i="58"/>
  <c r="E31" i="58"/>
  <c r="E32" i="58"/>
  <c r="E33" i="58"/>
  <c r="E20" i="59"/>
  <c r="E21" i="59"/>
  <c r="E22" i="59"/>
  <c r="E23" i="59"/>
  <c r="E24" i="59"/>
  <c r="E25" i="59"/>
  <c r="E26" i="59"/>
  <c r="E27" i="59"/>
  <c r="E28" i="59"/>
  <c r="E29" i="59"/>
  <c r="E30" i="59"/>
  <c r="E31" i="59"/>
  <c r="E32" i="59"/>
  <c r="E33" i="59"/>
  <c r="E20" i="60"/>
  <c r="E21" i="60"/>
  <c r="E22" i="60"/>
  <c r="E23" i="60"/>
  <c r="E24" i="60"/>
  <c r="E25" i="60"/>
  <c r="E26" i="60"/>
  <c r="E27" i="60"/>
  <c r="E28" i="60"/>
  <c r="E29" i="60"/>
  <c r="E30" i="60"/>
  <c r="E31" i="60"/>
  <c r="E32" i="60"/>
  <c r="E33" i="60"/>
  <c r="E20" i="61"/>
  <c r="E21" i="61"/>
  <c r="E22" i="61"/>
  <c r="E23" i="61"/>
  <c r="E24" i="61"/>
  <c r="E25" i="61"/>
  <c r="E26" i="61"/>
  <c r="E27" i="61"/>
  <c r="E28" i="61"/>
  <c r="E29" i="61"/>
  <c r="E30" i="61"/>
  <c r="E31" i="61"/>
  <c r="E32" i="61"/>
  <c r="E33" i="61"/>
  <c r="E20" i="62"/>
  <c r="E21" i="62"/>
  <c r="E22" i="62"/>
  <c r="E23" i="62"/>
  <c r="E24" i="62"/>
  <c r="E25" i="62"/>
  <c r="E26" i="62"/>
  <c r="E27" i="62"/>
  <c r="E28" i="62"/>
  <c r="E29" i="62"/>
  <c r="E30" i="62"/>
  <c r="E31" i="62"/>
  <c r="E32" i="62"/>
  <c r="E33" i="62"/>
  <c r="E20" i="63"/>
  <c r="E21" i="63"/>
  <c r="E22" i="63"/>
  <c r="E23" i="63"/>
  <c r="E24" i="63"/>
  <c r="E25" i="63"/>
  <c r="E26" i="63"/>
  <c r="E27" i="63"/>
  <c r="E28" i="63"/>
  <c r="E29" i="63"/>
  <c r="E30" i="63"/>
  <c r="E31" i="63"/>
  <c r="E32" i="63"/>
  <c r="E33" i="63"/>
  <c r="E20" i="8"/>
  <c r="E21" i="8"/>
  <c r="E22" i="8"/>
  <c r="E23" i="8"/>
  <c r="E24" i="8"/>
  <c r="E25" i="8"/>
  <c r="E26" i="8"/>
  <c r="E27" i="8"/>
  <c r="E28" i="8"/>
  <c r="E29" i="8"/>
  <c r="E30" i="8"/>
  <c r="E31" i="8"/>
  <c r="E32" i="8"/>
  <c r="E33" i="8"/>
  <c r="E19" i="41"/>
  <c r="E19" i="42"/>
  <c r="E19" i="43"/>
  <c r="E19" i="44"/>
  <c r="E19" i="45"/>
  <c r="E19" i="46"/>
  <c r="E19" i="47"/>
  <c r="E19" i="48"/>
  <c r="E19" i="49"/>
  <c r="E19" i="50"/>
  <c r="E19" i="51"/>
  <c r="E19" i="52"/>
  <c r="E19" i="53"/>
  <c r="E19" i="54"/>
  <c r="E19" i="55"/>
  <c r="E19" i="56"/>
  <c r="E19" i="57"/>
  <c r="E19" i="58"/>
  <c r="E19" i="59"/>
  <c r="E19" i="60"/>
  <c r="E19" i="61"/>
  <c r="E19" i="62"/>
  <c r="E19" i="63"/>
  <c r="E19" i="8"/>
  <c r="AI42" i="41" l="1"/>
  <c r="AI42" i="42"/>
  <c r="AI42" i="43"/>
  <c r="AI42" i="44"/>
  <c r="AI42" i="45"/>
  <c r="AI42" i="46"/>
  <c r="AI42" i="47"/>
  <c r="AI42" i="48"/>
  <c r="AI42" i="49"/>
  <c r="AI42" i="50"/>
  <c r="AI42" i="51"/>
  <c r="AI42" i="52"/>
  <c r="AI42" i="53"/>
  <c r="AI42" i="54"/>
  <c r="AI42" i="55"/>
  <c r="AI42" i="56"/>
  <c r="AI42" i="57"/>
  <c r="AI42" i="58"/>
  <c r="AI42" i="59"/>
  <c r="AI42" i="60"/>
  <c r="AI42" i="61"/>
  <c r="AI42" i="62"/>
  <c r="AI42" i="63"/>
  <c r="AI42" i="8"/>
  <c r="N19" i="8" a="1"/>
  <c r="N19" i="8"/>
  <c r="N19" i="63" a="1"/>
  <c r="N19" i="63"/>
  <c r="N19" i="62" a="1"/>
  <c r="N19" i="62"/>
  <c r="N19" i="61" a="1"/>
  <c r="N19" i="61"/>
  <c r="N19" i="60" a="1"/>
  <c r="N19" i="60"/>
  <c r="N19" i="59" a="1"/>
  <c r="N19" i="59"/>
  <c r="N19" i="58" a="1"/>
  <c r="N19" i="58"/>
  <c r="N19" i="57" a="1"/>
  <c r="N19" i="57"/>
  <c r="N19" i="56" a="1"/>
  <c r="N19" i="56"/>
  <c r="N19" i="55" a="1"/>
  <c r="N19" i="55"/>
  <c r="N19" i="54" a="1"/>
  <c r="N19" i="54"/>
  <c r="N19" i="53" a="1"/>
  <c r="N19" i="53"/>
  <c r="N19" i="52" a="1"/>
  <c r="N19" i="52"/>
  <c r="N19" i="51" a="1"/>
  <c r="N19" i="51"/>
  <c r="N19" i="50" a="1"/>
  <c r="N19" i="50"/>
  <c r="N19" i="49" a="1"/>
  <c r="N19" i="49"/>
  <c r="N19" i="48" a="1"/>
  <c r="N19" i="48"/>
  <c r="N19" i="47" a="1"/>
  <c r="N19" i="47"/>
  <c r="N19" i="46" a="1"/>
  <c r="N19" i="46"/>
  <c r="N19" i="45" a="1"/>
  <c r="N19" i="45"/>
  <c r="N19" i="44" a="1"/>
  <c r="N19" i="44"/>
  <c r="N19" i="43" a="1"/>
  <c r="N19" i="43"/>
  <c r="N19" i="42" a="1"/>
  <c r="N19" i="42"/>
  <c r="N19" i="41" a="1"/>
  <c r="N19" i="41"/>
  <c r="Z19" i="8" a="1"/>
  <c r="Z19" i="8"/>
  <c r="AC19" i="8" s="1"/>
  <c r="Z19" i="63" a="1"/>
  <c r="Z19" i="63"/>
  <c r="AC19" i="63" s="1"/>
  <c r="Z19" i="62" a="1"/>
  <c r="Z19" i="62"/>
  <c r="AC19" i="62" s="1"/>
  <c r="Z19" i="61" a="1"/>
  <c r="Z19" i="61"/>
  <c r="AC19" i="61" s="1"/>
  <c r="Z19" i="60" a="1"/>
  <c r="Z19" i="60"/>
  <c r="AC19" i="60" s="1"/>
  <c r="Z19" i="59" a="1"/>
  <c r="Z19" i="59"/>
  <c r="AC19" i="59" s="1"/>
  <c r="Z19" i="58" a="1"/>
  <c r="Z19" i="58"/>
  <c r="AC19" i="58" s="1"/>
  <c r="Z19" i="57" a="1"/>
  <c r="Z19" i="57"/>
  <c r="AC19" i="57" s="1"/>
  <c r="Z19" i="56" a="1"/>
  <c r="Z19" i="56"/>
  <c r="AC19" i="56" s="1"/>
  <c r="Z19" i="55" a="1"/>
  <c r="Z19" i="55"/>
  <c r="AC19" i="55" s="1"/>
  <c r="Z19" i="54" a="1"/>
  <c r="Z19" i="54"/>
  <c r="AC19" i="54" s="1"/>
  <c r="Z19" i="53" a="1"/>
  <c r="Z19" i="53"/>
  <c r="AC19" i="53" s="1"/>
  <c r="Z19" i="52" a="1"/>
  <c r="Z19" i="52"/>
  <c r="AC19" i="52" s="1"/>
  <c r="Z19" i="51" a="1"/>
  <c r="Z19" i="51"/>
  <c r="AC19" i="51" s="1"/>
  <c r="Z19" i="50" a="1"/>
  <c r="Z19" i="50"/>
  <c r="AC19" i="50" s="1"/>
  <c r="Z19" i="49" a="1"/>
  <c r="Z19" i="49"/>
  <c r="AC19" i="49" s="1"/>
  <c r="Z19" i="48" a="1"/>
  <c r="Z19" i="48"/>
  <c r="AC19" i="48" s="1"/>
  <c r="Z19" i="47" a="1"/>
  <c r="Z19" i="47"/>
  <c r="AC19" i="47" s="1"/>
  <c r="Z19" i="46" a="1"/>
  <c r="Z19" i="46"/>
  <c r="AC19" i="46" s="1"/>
  <c r="Z19" i="45" a="1"/>
  <c r="Z19" i="45"/>
  <c r="AC19" i="45" s="1"/>
  <c r="Z19" i="44" a="1"/>
  <c r="Z19" i="44"/>
  <c r="AC19" i="44" s="1"/>
  <c r="Z19" i="43" a="1"/>
  <c r="Z19" i="43"/>
  <c r="AC19" i="43" s="1"/>
  <c r="Z19" i="42" a="1"/>
  <c r="Z19" i="42"/>
  <c r="AC19" i="42" s="1"/>
  <c r="Z19" i="41" a="1"/>
  <c r="Z19" i="41"/>
  <c r="AC19" i="41" s="1"/>
  <c r="Z20" i="8" a="1"/>
  <c r="Z20" i="8"/>
  <c r="AC20" i="8" s="1"/>
  <c r="AD20" i="8" s="1"/>
  <c r="Z21" i="8" a="1"/>
  <c r="Z21" i="8"/>
  <c r="AC21" i="8" s="1"/>
  <c r="AD21" i="8" s="1"/>
  <c r="Z22" i="8" a="1"/>
  <c r="Z22" i="8"/>
  <c r="AC22" i="8" s="1"/>
  <c r="AD22" i="8" s="1"/>
  <c r="Z23" i="8" a="1"/>
  <c r="Z23" i="8"/>
  <c r="AC23" i="8" s="1"/>
  <c r="AD23" i="8" s="1"/>
  <c r="Z24" i="8" a="1"/>
  <c r="Z24" i="8"/>
  <c r="AC24" i="8" s="1"/>
  <c r="AD24" i="8" s="1"/>
  <c r="Z25" i="8" a="1"/>
  <c r="Z25" i="8"/>
  <c r="AC25" i="8" s="1"/>
  <c r="AD25" i="8" s="1"/>
  <c r="Z26" i="8" a="1"/>
  <c r="Z26" i="8"/>
  <c r="AC26" i="8" s="1"/>
  <c r="AD26" i="8" s="1"/>
  <c r="Z27" i="8" a="1"/>
  <c r="Z27" i="8"/>
  <c r="AC27" i="8" s="1"/>
  <c r="AD27" i="8" s="1"/>
  <c r="Z28" i="8" a="1"/>
  <c r="Z28" i="8"/>
  <c r="AC28" i="8" s="1"/>
  <c r="AD28" i="8" s="1"/>
  <c r="Z29" i="8" a="1"/>
  <c r="Z29" i="8"/>
  <c r="AC29" i="8" s="1"/>
  <c r="AD29" i="8" s="1"/>
  <c r="Z30" i="8" a="1"/>
  <c r="Z30" i="8"/>
  <c r="AC30" i="8" s="1"/>
  <c r="AD30" i="8" s="1"/>
  <c r="Z31" i="8" a="1"/>
  <c r="Z31" i="8"/>
  <c r="AC31" i="8" s="1"/>
  <c r="AD31" i="8" s="1"/>
  <c r="Z32" i="8" a="1"/>
  <c r="Z32" i="8"/>
  <c r="AC32" i="8" s="1"/>
  <c r="AD32" i="8" s="1"/>
  <c r="Z33" i="8" a="1"/>
  <c r="Z33" i="8"/>
  <c r="AC33" i="8" s="1"/>
  <c r="AD33" i="8" s="1"/>
  <c r="Z20" i="63" a="1"/>
  <c r="Z20" i="63"/>
  <c r="AC20" i="63" s="1"/>
  <c r="AD20" i="63" s="1"/>
  <c r="Z21" i="63" a="1"/>
  <c r="Z21" i="63"/>
  <c r="AC21" i="63" s="1"/>
  <c r="AD21" i="63" s="1"/>
  <c r="Z22" i="63" a="1"/>
  <c r="Z22" i="63"/>
  <c r="AC22" i="63" s="1"/>
  <c r="AD22" i="63" s="1"/>
  <c r="Z23" i="63" a="1"/>
  <c r="Z23" i="63"/>
  <c r="AC23" i="63" s="1"/>
  <c r="AD23" i="63" s="1"/>
  <c r="Z24" i="63" a="1"/>
  <c r="Z24" i="63"/>
  <c r="AC24" i="63" s="1"/>
  <c r="AD24" i="63" s="1"/>
  <c r="Z25" i="63" a="1"/>
  <c r="Z25" i="63"/>
  <c r="AC25" i="63" s="1"/>
  <c r="AD25" i="63" s="1"/>
  <c r="Z26" i="63" a="1"/>
  <c r="Z26" i="63"/>
  <c r="AC26" i="63" s="1"/>
  <c r="AD26" i="63" s="1"/>
  <c r="Z27" i="63" a="1"/>
  <c r="Z27" i="63"/>
  <c r="AC27" i="63" s="1"/>
  <c r="AD27" i="63" s="1"/>
  <c r="Z28" i="63" a="1"/>
  <c r="Z28" i="63"/>
  <c r="AC28" i="63" s="1"/>
  <c r="AD28" i="63" s="1"/>
  <c r="Z29" i="63" a="1"/>
  <c r="Z29" i="63"/>
  <c r="AC29" i="63" s="1"/>
  <c r="AD29" i="63" s="1"/>
  <c r="Z30" i="63" a="1"/>
  <c r="Z30" i="63"/>
  <c r="AC30" i="63" s="1"/>
  <c r="AD30" i="63" s="1"/>
  <c r="Z31" i="63" a="1"/>
  <c r="Z31" i="63"/>
  <c r="AC31" i="63" s="1"/>
  <c r="AD31" i="63" s="1"/>
  <c r="Z32" i="63" a="1"/>
  <c r="Z32" i="63"/>
  <c r="AC32" i="63" s="1"/>
  <c r="AD32" i="63" s="1"/>
  <c r="Z33" i="63" a="1"/>
  <c r="Z33" i="63"/>
  <c r="AC33" i="63" s="1"/>
  <c r="AD33" i="63" s="1"/>
  <c r="Z20" i="62" a="1"/>
  <c r="Z20" i="62"/>
  <c r="AC20" i="62" s="1"/>
  <c r="AD20" i="62" s="1"/>
  <c r="Z21" i="62" a="1"/>
  <c r="Z21" i="62"/>
  <c r="AC21" i="62" s="1"/>
  <c r="AD21" i="62" s="1"/>
  <c r="Z22" i="62" a="1"/>
  <c r="Z22" i="62"/>
  <c r="AC22" i="62" s="1"/>
  <c r="AD22" i="62" s="1"/>
  <c r="Z23" i="62" a="1"/>
  <c r="Z23" i="62"/>
  <c r="AC23" i="62" s="1"/>
  <c r="AD23" i="62" s="1"/>
  <c r="Z24" i="62" a="1"/>
  <c r="Z24" i="62"/>
  <c r="AC24" i="62" s="1"/>
  <c r="AD24" i="62" s="1"/>
  <c r="Z25" i="62" a="1"/>
  <c r="Z25" i="62"/>
  <c r="AC25" i="62" s="1"/>
  <c r="AD25" i="62" s="1"/>
  <c r="Z26" i="62" a="1"/>
  <c r="Z26" i="62"/>
  <c r="AC26" i="62" s="1"/>
  <c r="AD26" i="62" s="1"/>
  <c r="Z27" i="62" a="1"/>
  <c r="Z27" i="62"/>
  <c r="AC27" i="62" s="1"/>
  <c r="AD27" i="62" s="1"/>
  <c r="Z28" i="62" a="1"/>
  <c r="Z28" i="62"/>
  <c r="AC28" i="62" s="1"/>
  <c r="AD28" i="62" s="1"/>
  <c r="Z29" i="62" a="1"/>
  <c r="Z29" i="62"/>
  <c r="AC29" i="62" s="1"/>
  <c r="AD29" i="62" s="1"/>
  <c r="Z30" i="62" a="1"/>
  <c r="Z30" i="62"/>
  <c r="AC30" i="62" s="1"/>
  <c r="AD30" i="62" s="1"/>
  <c r="Z31" i="62" a="1"/>
  <c r="Z31" i="62"/>
  <c r="AC31" i="62" s="1"/>
  <c r="AD31" i="62" s="1"/>
  <c r="Z32" i="62" a="1"/>
  <c r="Z32" i="62"/>
  <c r="AC32" i="62" s="1"/>
  <c r="AD32" i="62" s="1"/>
  <c r="Z33" i="62" a="1"/>
  <c r="Z33" i="62"/>
  <c r="AC33" i="62" s="1"/>
  <c r="AD33" i="62" s="1"/>
  <c r="Z20" i="61" a="1"/>
  <c r="Z20" i="61"/>
  <c r="AC20" i="61" s="1"/>
  <c r="AD20" i="61" s="1"/>
  <c r="Z21" i="61" a="1"/>
  <c r="Z21" i="61"/>
  <c r="AC21" i="61" s="1"/>
  <c r="AD21" i="61" s="1"/>
  <c r="Z22" i="61" a="1"/>
  <c r="Z22" i="61"/>
  <c r="AC22" i="61" s="1"/>
  <c r="AD22" i="61" s="1"/>
  <c r="Z23" i="61" a="1"/>
  <c r="Z23" i="61"/>
  <c r="AC23" i="61" s="1"/>
  <c r="AD23" i="61" s="1"/>
  <c r="Z24" i="61" a="1"/>
  <c r="Z24" i="61"/>
  <c r="AC24" i="61" s="1"/>
  <c r="AD24" i="61" s="1"/>
  <c r="Z25" i="61" a="1"/>
  <c r="Z25" i="61"/>
  <c r="AC25" i="61" s="1"/>
  <c r="AD25" i="61" s="1"/>
  <c r="Z26" i="61" a="1"/>
  <c r="Z26" i="61"/>
  <c r="AC26" i="61" s="1"/>
  <c r="AD26" i="61" s="1"/>
  <c r="Z27" i="61" a="1"/>
  <c r="Z27" i="61"/>
  <c r="AC27" i="61" s="1"/>
  <c r="AD27" i="61" s="1"/>
  <c r="Z28" i="61" a="1"/>
  <c r="Z28" i="61"/>
  <c r="AC28" i="61" s="1"/>
  <c r="AD28" i="61" s="1"/>
  <c r="Z29" i="61" a="1"/>
  <c r="Z29" i="61"/>
  <c r="AC29" i="61" s="1"/>
  <c r="AD29" i="61" s="1"/>
  <c r="Z30" i="61" a="1"/>
  <c r="Z30" i="61"/>
  <c r="AC30" i="61" s="1"/>
  <c r="AD30" i="61" s="1"/>
  <c r="Z31" i="61" a="1"/>
  <c r="Z31" i="61"/>
  <c r="AC31" i="61" s="1"/>
  <c r="AD31" i="61" s="1"/>
  <c r="Z32" i="61" a="1"/>
  <c r="Z32" i="61"/>
  <c r="AC32" i="61" s="1"/>
  <c r="AD32" i="61" s="1"/>
  <c r="Z33" i="61" a="1"/>
  <c r="Z33" i="61"/>
  <c r="AC33" i="61" s="1"/>
  <c r="AD33" i="61" s="1"/>
  <c r="Z20" i="60" a="1"/>
  <c r="Z20" i="60"/>
  <c r="AC20" i="60" s="1"/>
  <c r="AD20" i="60" s="1"/>
  <c r="Z21" i="60" a="1"/>
  <c r="Z21" i="60"/>
  <c r="AC21" i="60" s="1"/>
  <c r="AD21" i="60" s="1"/>
  <c r="Z22" i="60" a="1"/>
  <c r="Z22" i="60"/>
  <c r="AC22" i="60" s="1"/>
  <c r="AD22" i="60" s="1"/>
  <c r="Z23" i="60" a="1"/>
  <c r="Z23" i="60"/>
  <c r="AC23" i="60" s="1"/>
  <c r="AD23" i="60" s="1"/>
  <c r="Z24" i="60" a="1"/>
  <c r="Z24" i="60"/>
  <c r="AC24" i="60" s="1"/>
  <c r="AD24" i="60" s="1"/>
  <c r="Z25" i="60" a="1"/>
  <c r="Z25" i="60"/>
  <c r="AC25" i="60" s="1"/>
  <c r="AD25" i="60" s="1"/>
  <c r="Z26" i="60" a="1"/>
  <c r="Z26" i="60"/>
  <c r="AC26" i="60" s="1"/>
  <c r="AD26" i="60" s="1"/>
  <c r="Z27" i="60" a="1"/>
  <c r="Z27" i="60"/>
  <c r="AC27" i="60" s="1"/>
  <c r="AD27" i="60" s="1"/>
  <c r="Z28" i="60" a="1"/>
  <c r="Z28" i="60"/>
  <c r="AC28" i="60" s="1"/>
  <c r="AD28" i="60" s="1"/>
  <c r="Z29" i="60" a="1"/>
  <c r="Z29" i="60"/>
  <c r="AC29" i="60" s="1"/>
  <c r="AD29" i="60" s="1"/>
  <c r="Z30" i="60" a="1"/>
  <c r="Z30" i="60"/>
  <c r="AC30" i="60" s="1"/>
  <c r="AD30" i="60" s="1"/>
  <c r="Z31" i="60" a="1"/>
  <c r="Z31" i="60"/>
  <c r="AC31" i="60" s="1"/>
  <c r="AD31" i="60" s="1"/>
  <c r="Z32" i="60" a="1"/>
  <c r="Z32" i="60"/>
  <c r="AC32" i="60" s="1"/>
  <c r="AD32" i="60" s="1"/>
  <c r="Z33" i="60" a="1"/>
  <c r="Z33" i="60"/>
  <c r="AC33" i="60" s="1"/>
  <c r="AD33" i="60" s="1"/>
  <c r="Z20" i="59" a="1"/>
  <c r="Z20" i="59"/>
  <c r="AC20" i="59" s="1"/>
  <c r="AD20" i="59" s="1"/>
  <c r="Z21" i="59" a="1"/>
  <c r="Z21" i="59"/>
  <c r="AC21" i="59" s="1"/>
  <c r="AD21" i="59" s="1"/>
  <c r="Z22" i="59" a="1"/>
  <c r="Z22" i="59"/>
  <c r="AC22" i="59" s="1"/>
  <c r="AD22" i="59" s="1"/>
  <c r="Z23" i="59" a="1"/>
  <c r="Z23" i="59"/>
  <c r="AC23" i="59" s="1"/>
  <c r="AD23" i="59" s="1"/>
  <c r="Z24" i="59" a="1"/>
  <c r="Z24" i="59"/>
  <c r="AC24" i="59" s="1"/>
  <c r="AD24" i="59" s="1"/>
  <c r="Z25" i="59" a="1"/>
  <c r="Z25" i="59"/>
  <c r="AC25" i="59" s="1"/>
  <c r="AD25" i="59" s="1"/>
  <c r="Z26" i="59" a="1"/>
  <c r="Z26" i="59"/>
  <c r="AC26" i="59" s="1"/>
  <c r="AD26" i="59" s="1"/>
  <c r="Z27" i="59" a="1"/>
  <c r="Z27" i="59"/>
  <c r="AC27" i="59" s="1"/>
  <c r="AD27" i="59" s="1"/>
  <c r="Z28" i="59" a="1"/>
  <c r="Z28" i="59"/>
  <c r="AC28" i="59" s="1"/>
  <c r="AD28" i="59" s="1"/>
  <c r="Z29" i="59" a="1"/>
  <c r="Z29" i="59"/>
  <c r="AC29" i="59" s="1"/>
  <c r="AD29" i="59" s="1"/>
  <c r="Z30" i="59" a="1"/>
  <c r="Z30" i="59"/>
  <c r="AC30" i="59" s="1"/>
  <c r="AD30" i="59" s="1"/>
  <c r="Z31" i="59" a="1"/>
  <c r="Z31" i="59"/>
  <c r="AC31" i="59" s="1"/>
  <c r="AD31" i="59" s="1"/>
  <c r="Z32" i="59" a="1"/>
  <c r="Z32" i="59"/>
  <c r="AC32" i="59" s="1"/>
  <c r="AD32" i="59" s="1"/>
  <c r="Z33" i="59" a="1"/>
  <c r="Z33" i="59"/>
  <c r="AC33" i="59" s="1"/>
  <c r="AD33" i="59" s="1"/>
  <c r="Z20" i="58" a="1"/>
  <c r="Z20" i="58"/>
  <c r="AC20" i="58" s="1"/>
  <c r="AD20" i="58" s="1"/>
  <c r="Z21" i="58" a="1"/>
  <c r="Z21" i="58"/>
  <c r="AC21" i="58" s="1"/>
  <c r="AD21" i="58" s="1"/>
  <c r="Z22" i="58" a="1"/>
  <c r="Z22" i="58"/>
  <c r="AC22" i="58" s="1"/>
  <c r="AD22" i="58" s="1"/>
  <c r="Z23" i="58" a="1"/>
  <c r="Z23" i="58"/>
  <c r="AC23" i="58" s="1"/>
  <c r="AD23" i="58" s="1"/>
  <c r="Z24" i="58" a="1"/>
  <c r="Z24" i="58"/>
  <c r="AC24" i="58" s="1"/>
  <c r="AD24" i="58" s="1"/>
  <c r="Z25" i="58" a="1"/>
  <c r="Z25" i="58"/>
  <c r="AC25" i="58" s="1"/>
  <c r="AD25" i="58" s="1"/>
  <c r="Z26" i="58" a="1"/>
  <c r="Z26" i="58"/>
  <c r="AC26" i="58" s="1"/>
  <c r="AD26" i="58" s="1"/>
  <c r="Z27" i="58" a="1"/>
  <c r="Z27" i="58"/>
  <c r="AC27" i="58" s="1"/>
  <c r="AD27" i="58" s="1"/>
  <c r="Z28" i="58" a="1"/>
  <c r="Z28" i="58"/>
  <c r="AC28" i="58" s="1"/>
  <c r="AD28" i="58" s="1"/>
  <c r="Z29" i="58" a="1"/>
  <c r="Z29" i="58"/>
  <c r="AC29" i="58" s="1"/>
  <c r="AD29" i="58" s="1"/>
  <c r="Z30" i="58" a="1"/>
  <c r="Z30" i="58"/>
  <c r="AC30" i="58" s="1"/>
  <c r="AD30" i="58" s="1"/>
  <c r="Z31" i="58" a="1"/>
  <c r="Z31" i="58"/>
  <c r="AC31" i="58" s="1"/>
  <c r="AD31" i="58" s="1"/>
  <c r="Z32" i="58" a="1"/>
  <c r="Z32" i="58"/>
  <c r="AC32" i="58" s="1"/>
  <c r="AD32" i="58" s="1"/>
  <c r="Z33" i="58" a="1"/>
  <c r="Z33" i="58"/>
  <c r="AC33" i="58" s="1"/>
  <c r="AD33" i="58" s="1"/>
  <c r="Z20" i="57" a="1"/>
  <c r="Z20" i="57"/>
  <c r="AC20" i="57" s="1"/>
  <c r="AD20" i="57" s="1"/>
  <c r="Z21" i="57" a="1"/>
  <c r="Z21" i="57"/>
  <c r="AC21" i="57" s="1"/>
  <c r="AD21" i="57" s="1"/>
  <c r="Z22" i="57" a="1"/>
  <c r="Z22" i="57"/>
  <c r="AC22" i="57" s="1"/>
  <c r="AD22" i="57" s="1"/>
  <c r="Z23" i="57" a="1"/>
  <c r="Z23" i="57"/>
  <c r="AC23" i="57" s="1"/>
  <c r="AD23" i="57" s="1"/>
  <c r="Z24" i="57" a="1"/>
  <c r="Z24" i="57"/>
  <c r="AC24" i="57" s="1"/>
  <c r="AD24" i="57" s="1"/>
  <c r="Z25" i="57" a="1"/>
  <c r="Z25" i="57"/>
  <c r="AC25" i="57" s="1"/>
  <c r="AD25" i="57" s="1"/>
  <c r="Z26" i="57" a="1"/>
  <c r="Z26" i="57"/>
  <c r="AC26" i="57" s="1"/>
  <c r="AD26" i="57" s="1"/>
  <c r="Z27" i="57" a="1"/>
  <c r="Z27" i="57"/>
  <c r="AC27" i="57" s="1"/>
  <c r="AD27" i="57" s="1"/>
  <c r="Z28" i="57" a="1"/>
  <c r="Z28" i="57"/>
  <c r="AC28" i="57" s="1"/>
  <c r="AD28" i="57" s="1"/>
  <c r="Z29" i="57" a="1"/>
  <c r="Z29" i="57"/>
  <c r="AC29" i="57" s="1"/>
  <c r="AD29" i="57" s="1"/>
  <c r="Z30" i="57" a="1"/>
  <c r="Z30" i="57"/>
  <c r="AC30" i="57" s="1"/>
  <c r="AD30" i="57" s="1"/>
  <c r="Z31" i="57" a="1"/>
  <c r="Z31" i="57"/>
  <c r="AC31" i="57" s="1"/>
  <c r="AD31" i="57" s="1"/>
  <c r="Z32" i="57" a="1"/>
  <c r="Z32" i="57"/>
  <c r="AC32" i="57" s="1"/>
  <c r="AD32" i="57" s="1"/>
  <c r="Z33" i="57" a="1"/>
  <c r="Z33" i="57"/>
  <c r="AC33" i="57" s="1"/>
  <c r="AD33" i="57" s="1"/>
  <c r="Z20" i="56" a="1"/>
  <c r="Z20" i="56"/>
  <c r="AC20" i="56" s="1"/>
  <c r="AD20" i="56" s="1"/>
  <c r="Z21" i="56" a="1"/>
  <c r="Z21" i="56"/>
  <c r="AC21" i="56" s="1"/>
  <c r="AD21" i="56" s="1"/>
  <c r="Z22" i="56" a="1"/>
  <c r="Z22" i="56"/>
  <c r="AC22" i="56" s="1"/>
  <c r="AD22" i="56" s="1"/>
  <c r="Z23" i="56" a="1"/>
  <c r="Z23" i="56"/>
  <c r="AC23" i="56" s="1"/>
  <c r="AD23" i="56" s="1"/>
  <c r="Z24" i="56" a="1"/>
  <c r="Z24" i="56"/>
  <c r="AC24" i="56" s="1"/>
  <c r="AD24" i="56" s="1"/>
  <c r="Z25" i="56" a="1"/>
  <c r="Z25" i="56"/>
  <c r="AC25" i="56" s="1"/>
  <c r="AD25" i="56" s="1"/>
  <c r="Z26" i="56" a="1"/>
  <c r="Z26" i="56"/>
  <c r="AC26" i="56" s="1"/>
  <c r="AD26" i="56" s="1"/>
  <c r="Z27" i="56" a="1"/>
  <c r="Z27" i="56"/>
  <c r="AC27" i="56" s="1"/>
  <c r="AD27" i="56" s="1"/>
  <c r="Z28" i="56" a="1"/>
  <c r="Z28" i="56"/>
  <c r="AC28" i="56" s="1"/>
  <c r="AD28" i="56" s="1"/>
  <c r="Z29" i="56" a="1"/>
  <c r="Z29" i="56"/>
  <c r="AC29" i="56" s="1"/>
  <c r="AD29" i="56" s="1"/>
  <c r="Z30" i="56" a="1"/>
  <c r="Z30" i="56"/>
  <c r="AC30" i="56" s="1"/>
  <c r="AD30" i="56" s="1"/>
  <c r="Z31" i="56" a="1"/>
  <c r="Z31" i="56"/>
  <c r="AC31" i="56" s="1"/>
  <c r="AD31" i="56" s="1"/>
  <c r="Z32" i="56" a="1"/>
  <c r="Z32" i="56"/>
  <c r="AC32" i="56" s="1"/>
  <c r="AD32" i="56" s="1"/>
  <c r="Z33" i="56" a="1"/>
  <c r="Z33" i="56"/>
  <c r="AC33" i="56" s="1"/>
  <c r="AD33" i="56" s="1"/>
  <c r="Z20" i="55" a="1"/>
  <c r="Z20" i="55"/>
  <c r="AC20" i="55" s="1"/>
  <c r="AD20" i="55" s="1"/>
  <c r="Z21" i="55" a="1"/>
  <c r="Z21" i="55"/>
  <c r="AC21" i="55" s="1"/>
  <c r="AD21" i="55" s="1"/>
  <c r="Z22" i="55" a="1"/>
  <c r="Z22" i="55"/>
  <c r="AC22" i="55" s="1"/>
  <c r="AD22" i="55" s="1"/>
  <c r="Z23" i="55" a="1"/>
  <c r="Z23" i="55"/>
  <c r="AC23" i="55" s="1"/>
  <c r="AD23" i="55" s="1"/>
  <c r="Z24" i="55" a="1"/>
  <c r="Z24" i="55"/>
  <c r="AC24" i="55" s="1"/>
  <c r="AD24" i="55" s="1"/>
  <c r="Z25" i="55" a="1"/>
  <c r="Z25" i="55"/>
  <c r="AC25" i="55" s="1"/>
  <c r="AD25" i="55" s="1"/>
  <c r="Z26" i="55" a="1"/>
  <c r="Z26" i="55"/>
  <c r="AC26" i="55" s="1"/>
  <c r="AD26" i="55" s="1"/>
  <c r="Z27" i="55" a="1"/>
  <c r="Z27" i="55"/>
  <c r="AC27" i="55" s="1"/>
  <c r="AD27" i="55" s="1"/>
  <c r="Z28" i="55" a="1"/>
  <c r="Z28" i="55"/>
  <c r="AC28" i="55" s="1"/>
  <c r="AD28" i="55" s="1"/>
  <c r="Z29" i="55" a="1"/>
  <c r="Z29" i="55"/>
  <c r="AC29" i="55" s="1"/>
  <c r="AD29" i="55" s="1"/>
  <c r="Z30" i="55" a="1"/>
  <c r="Z30" i="55"/>
  <c r="AC30" i="55" s="1"/>
  <c r="AD30" i="55" s="1"/>
  <c r="Z31" i="55" a="1"/>
  <c r="Z31" i="55"/>
  <c r="AC31" i="55" s="1"/>
  <c r="AD31" i="55" s="1"/>
  <c r="Z32" i="55" a="1"/>
  <c r="Z32" i="55"/>
  <c r="AC32" i="55" s="1"/>
  <c r="AD32" i="55" s="1"/>
  <c r="Z33" i="55" a="1"/>
  <c r="Z33" i="55"/>
  <c r="AC33" i="55" s="1"/>
  <c r="AD33" i="55" s="1"/>
  <c r="Z20" i="54" a="1"/>
  <c r="Z20" i="54"/>
  <c r="AC20" i="54" s="1"/>
  <c r="AD20" i="54" s="1"/>
  <c r="Z21" i="54" a="1"/>
  <c r="Z21" i="54"/>
  <c r="AC21" i="54" s="1"/>
  <c r="AD21" i="54" s="1"/>
  <c r="Z22" i="54" a="1"/>
  <c r="Z22" i="54"/>
  <c r="AC22" i="54" s="1"/>
  <c r="AD22" i="54" s="1"/>
  <c r="Z23" i="54" a="1"/>
  <c r="Z23" i="54"/>
  <c r="AC23" i="54" s="1"/>
  <c r="AD23" i="54" s="1"/>
  <c r="Z24" i="54" a="1"/>
  <c r="Z24" i="54"/>
  <c r="AC24" i="54" s="1"/>
  <c r="AD24" i="54" s="1"/>
  <c r="Z25" i="54" a="1"/>
  <c r="Z25" i="54"/>
  <c r="AC25" i="54" s="1"/>
  <c r="AD25" i="54" s="1"/>
  <c r="Z26" i="54" a="1"/>
  <c r="Z26" i="54"/>
  <c r="AC26" i="54" s="1"/>
  <c r="AD26" i="54" s="1"/>
  <c r="Z27" i="54" a="1"/>
  <c r="Z27" i="54"/>
  <c r="AC27" i="54" s="1"/>
  <c r="AD27" i="54" s="1"/>
  <c r="Z28" i="54" a="1"/>
  <c r="Z28" i="54"/>
  <c r="AC28" i="54" s="1"/>
  <c r="AD28" i="54" s="1"/>
  <c r="Z29" i="54" a="1"/>
  <c r="Z29" i="54"/>
  <c r="AC29" i="54" s="1"/>
  <c r="AD29" i="54" s="1"/>
  <c r="Z30" i="54" a="1"/>
  <c r="Z30" i="54"/>
  <c r="AC30" i="54" s="1"/>
  <c r="AD30" i="54" s="1"/>
  <c r="Z31" i="54" a="1"/>
  <c r="Z31" i="54"/>
  <c r="AC31" i="54" s="1"/>
  <c r="AD31" i="54" s="1"/>
  <c r="Z32" i="54" a="1"/>
  <c r="Z32" i="54"/>
  <c r="AC32" i="54" s="1"/>
  <c r="AD32" i="54" s="1"/>
  <c r="Z33" i="54" a="1"/>
  <c r="Z33" i="54"/>
  <c r="AC33" i="54" s="1"/>
  <c r="AD33" i="54" s="1"/>
  <c r="Z20" i="53" a="1"/>
  <c r="Z20" i="53"/>
  <c r="AC20" i="53" s="1"/>
  <c r="AD20" i="53" s="1"/>
  <c r="Z21" i="53" a="1"/>
  <c r="Z21" i="53"/>
  <c r="AC21" i="53" s="1"/>
  <c r="AD21" i="53" s="1"/>
  <c r="Z22" i="53" a="1"/>
  <c r="Z22" i="53"/>
  <c r="AC22" i="53" s="1"/>
  <c r="AD22" i="53" s="1"/>
  <c r="Z23" i="53" a="1"/>
  <c r="Z23" i="53"/>
  <c r="AC23" i="53" s="1"/>
  <c r="AD23" i="53" s="1"/>
  <c r="Z24" i="53" a="1"/>
  <c r="Z24" i="53"/>
  <c r="AC24" i="53" s="1"/>
  <c r="AD24" i="53" s="1"/>
  <c r="Z25" i="53" a="1"/>
  <c r="Z25" i="53"/>
  <c r="AC25" i="53" s="1"/>
  <c r="AD25" i="53" s="1"/>
  <c r="Z26" i="53" a="1"/>
  <c r="Z26" i="53"/>
  <c r="AC26" i="53" s="1"/>
  <c r="AD26" i="53" s="1"/>
  <c r="Z27" i="53" a="1"/>
  <c r="Z27" i="53"/>
  <c r="AC27" i="53" s="1"/>
  <c r="AD27" i="53" s="1"/>
  <c r="Z28" i="53" a="1"/>
  <c r="Z28" i="53"/>
  <c r="AC28" i="53" s="1"/>
  <c r="AD28" i="53" s="1"/>
  <c r="Z29" i="53" a="1"/>
  <c r="Z29" i="53"/>
  <c r="AC29" i="53" s="1"/>
  <c r="AD29" i="53" s="1"/>
  <c r="Z30" i="53" a="1"/>
  <c r="Z30" i="53"/>
  <c r="AC30" i="53" s="1"/>
  <c r="AD30" i="53" s="1"/>
  <c r="Z31" i="53" a="1"/>
  <c r="Z31" i="53"/>
  <c r="AC31" i="53" s="1"/>
  <c r="AD31" i="53" s="1"/>
  <c r="Z32" i="53" a="1"/>
  <c r="Z32" i="53"/>
  <c r="AC32" i="53" s="1"/>
  <c r="AD32" i="53" s="1"/>
  <c r="Z33" i="53" a="1"/>
  <c r="Z33" i="53"/>
  <c r="AC33" i="53" s="1"/>
  <c r="AD33" i="53" s="1"/>
  <c r="Z20" i="52" a="1"/>
  <c r="Z20" i="52"/>
  <c r="AC20" i="52" s="1"/>
  <c r="AD20" i="52" s="1"/>
  <c r="Z21" i="52" a="1"/>
  <c r="Z21" i="52"/>
  <c r="AC21" i="52" s="1"/>
  <c r="AD21" i="52" s="1"/>
  <c r="Z22" i="52" a="1"/>
  <c r="Z22" i="52"/>
  <c r="AC22" i="52" s="1"/>
  <c r="AD22" i="52" s="1"/>
  <c r="Z23" i="52" a="1"/>
  <c r="Z23" i="52"/>
  <c r="AC23" i="52" s="1"/>
  <c r="AD23" i="52" s="1"/>
  <c r="Z24" i="52" a="1"/>
  <c r="Z24" i="52"/>
  <c r="AC24" i="52" s="1"/>
  <c r="AD24" i="52" s="1"/>
  <c r="Z25" i="52" a="1"/>
  <c r="Z25" i="52"/>
  <c r="AC25" i="52" s="1"/>
  <c r="AD25" i="52" s="1"/>
  <c r="Z26" i="52" a="1"/>
  <c r="Z26" i="52"/>
  <c r="AC26" i="52" s="1"/>
  <c r="AD26" i="52" s="1"/>
  <c r="Z27" i="52" a="1"/>
  <c r="Z27" i="52"/>
  <c r="AC27" i="52" s="1"/>
  <c r="AD27" i="52" s="1"/>
  <c r="Z28" i="52" a="1"/>
  <c r="Z28" i="52"/>
  <c r="AC28" i="52" s="1"/>
  <c r="AD28" i="52" s="1"/>
  <c r="Z29" i="52" a="1"/>
  <c r="Z29" i="52"/>
  <c r="AC29" i="52" s="1"/>
  <c r="AD29" i="52" s="1"/>
  <c r="Z30" i="52" a="1"/>
  <c r="Z30" i="52"/>
  <c r="AC30" i="52" s="1"/>
  <c r="AD30" i="52" s="1"/>
  <c r="Z31" i="52" a="1"/>
  <c r="Z31" i="52"/>
  <c r="AC31" i="52" s="1"/>
  <c r="AD31" i="52" s="1"/>
  <c r="Z32" i="52" a="1"/>
  <c r="Z32" i="52"/>
  <c r="AC32" i="52" s="1"/>
  <c r="AD32" i="52" s="1"/>
  <c r="Z33" i="52" a="1"/>
  <c r="Z33" i="52"/>
  <c r="AC33" i="52" s="1"/>
  <c r="AD33" i="52" s="1"/>
  <c r="Z20" i="51" a="1"/>
  <c r="Z20" i="51"/>
  <c r="AC20" i="51" s="1"/>
  <c r="AD20" i="51" s="1"/>
  <c r="Z21" i="51" a="1"/>
  <c r="Z21" i="51"/>
  <c r="AC21" i="51" s="1"/>
  <c r="AD21" i="51" s="1"/>
  <c r="Z22" i="51" a="1"/>
  <c r="Z22" i="51"/>
  <c r="AC22" i="51" s="1"/>
  <c r="AD22" i="51" s="1"/>
  <c r="Z23" i="51" a="1"/>
  <c r="Z23" i="51"/>
  <c r="AC23" i="51" s="1"/>
  <c r="AD23" i="51" s="1"/>
  <c r="Z24" i="51" a="1"/>
  <c r="Z24" i="51"/>
  <c r="AC24" i="51" s="1"/>
  <c r="AD24" i="51" s="1"/>
  <c r="Z25" i="51" a="1"/>
  <c r="Z25" i="51"/>
  <c r="AC25" i="51" s="1"/>
  <c r="AD25" i="51" s="1"/>
  <c r="Z26" i="51" a="1"/>
  <c r="Z26" i="51"/>
  <c r="AC26" i="51" s="1"/>
  <c r="AD26" i="51" s="1"/>
  <c r="Z27" i="51" a="1"/>
  <c r="Z27" i="51"/>
  <c r="AC27" i="51" s="1"/>
  <c r="AD27" i="51" s="1"/>
  <c r="Z28" i="51" a="1"/>
  <c r="Z28" i="51"/>
  <c r="AC28" i="51" s="1"/>
  <c r="AD28" i="51" s="1"/>
  <c r="Z29" i="51" a="1"/>
  <c r="Z29" i="51"/>
  <c r="AC29" i="51" s="1"/>
  <c r="AD29" i="51" s="1"/>
  <c r="Z30" i="51" a="1"/>
  <c r="Z30" i="51"/>
  <c r="AC30" i="51" s="1"/>
  <c r="AD30" i="51" s="1"/>
  <c r="Z31" i="51" a="1"/>
  <c r="Z31" i="51"/>
  <c r="AC31" i="51" s="1"/>
  <c r="AD31" i="51" s="1"/>
  <c r="Z32" i="51" a="1"/>
  <c r="Z32" i="51"/>
  <c r="AC32" i="51" s="1"/>
  <c r="AD32" i="51" s="1"/>
  <c r="Z33" i="51" a="1"/>
  <c r="Z33" i="51"/>
  <c r="AC33" i="51" s="1"/>
  <c r="AD33" i="51" s="1"/>
  <c r="Z20" i="50" a="1"/>
  <c r="Z20" i="50"/>
  <c r="AC20" i="50" s="1"/>
  <c r="AD20" i="50" s="1"/>
  <c r="Z21" i="50" a="1"/>
  <c r="Z21" i="50"/>
  <c r="AC21" i="50" s="1"/>
  <c r="AD21" i="50" s="1"/>
  <c r="Z22" i="50" a="1"/>
  <c r="Z22" i="50"/>
  <c r="AC22" i="50" s="1"/>
  <c r="AD22" i="50" s="1"/>
  <c r="Z23" i="50" a="1"/>
  <c r="Z23" i="50"/>
  <c r="AC23" i="50" s="1"/>
  <c r="AD23" i="50" s="1"/>
  <c r="Z24" i="50" a="1"/>
  <c r="Z24" i="50"/>
  <c r="AC24" i="50" s="1"/>
  <c r="AD24" i="50" s="1"/>
  <c r="Z25" i="50" a="1"/>
  <c r="Z25" i="50"/>
  <c r="AC25" i="50" s="1"/>
  <c r="AD25" i="50" s="1"/>
  <c r="Z26" i="50" a="1"/>
  <c r="Z26" i="50"/>
  <c r="AC26" i="50" s="1"/>
  <c r="AD26" i="50" s="1"/>
  <c r="Z27" i="50" a="1"/>
  <c r="Z27" i="50"/>
  <c r="AC27" i="50" s="1"/>
  <c r="AD27" i="50" s="1"/>
  <c r="Z28" i="50" a="1"/>
  <c r="Z28" i="50"/>
  <c r="AC28" i="50" s="1"/>
  <c r="AD28" i="50" s="1"/>
  <c r="Z29" i="50" a="1"/>
  <c r="Z29" i="50"/>
  <c r="AC29" i="50" s="1"/>
  <c r="AD29" i="50" s="1"/>
  <c r="Z30" i="50" a="1"/>
  <c r="Z30" i="50"/>
  <c r="AC30" i="50" s="1"/>
  <c r="AD30" i="50" s="1"/>
  <c r="Z31" i="50" a="1"/>
  <c r="Z31" i="50"/>
  <c r="AC31" i="50" s="1"/>
  <c r="AD31" i="50" s="1"/>
  <c r="Z32" i="50" a="1"/>
  <c r="Z32" i="50"/>
  <c r="AC32" i="50" s="1"/>
  <c r="AD32" i="50" s="1"/>
  <c r="Z33" i="50" a="1"/>
  <c r="Z33" i="50"/>
  <c r="AC33" i="50" s="1"/>
  <c r="AD33" i="50" s="1"/>
  <c r="Z20" i="49" a="1"/>
  <c r="Z20" i="49"/>
  <c r="AC20" i="49" s="1"/>
  <c r="AD20" i="49" s="1"/>
  <c r="Z21" i="49" a="1"/>
  <c r="Z21" i="49"/>
  <c r="AC21" i="49" s="1"/>
  <c r="AD21" i="49" s="1"/>
  <c r="Z22" i="49" a="1"/>
  <c r="Z22" i="49"/>
  <c r="AC22" i="49" s="1"/>
  <c r="AD22" i="49" s="1"/>
  <c r="Z23" i="49" a="1"/>
  <c r="Z23" i="49"/>
  <c r="AC23" i="49" s="1"/>
  <c r="AD23" i="49" s="1"/>
  <c r="Z24" i="49" a="1"/>
  <c r="Z24" i="49"/>
  <c r="AC24" i="49" s="1"/>
  <c r="AD24" i="49" s="1"/>
  <c r="Z25" i="49" a="1"/>
  <c r="Z25" i="49"/>
  <c r="AC25" i="49" s="1"/>
  <c r="AD25" i="49" s="1"/>
  <c r="Z26" i="49" a="1"/>
  <c r="Z26" i="49"/>
  <c r="AC26" i="49" s="1"/>
  <c r="AD26" i="49" s="1"/>
  <c r="Z27" i="49" a="1"/>
  <c r="Z27" i="49"/>
  <c r="AC27" i="49" s="1"/>
  <c r="AD27" i="49" s="1"/>
  <c r="Z28" i="49" a="1"/>
  <c r="Z28" i="49"/>
  <c r="AC28" i="49" s="1"/>
  <c r="AD28" i="49" s="1"/>
  <c r="Z29" i="49" a="1"/>
  <c r="Z29" i="49"/>
  <c r="AC29" i="49" s="1"/>
  <c r="AD29" i="49" s="1"/>
  <c r="Z30" i="49" a="1"/>
  <c r="Z30" i="49"/>
  <c r="AC30" i="49" s="1"/>
  <c r="AD30" i="49" s="1"/>
  <c r="Z31" i="49" a="1"/>
  <c r="Z31" i="49"/>
  <c r="AC31" i="49" s="1"/>
  <c r="AD31" i="49" s="1"/>
  <c r="Z32" i="49" a="1"/>
  <c r="Z32" i="49"/>
  <c r="AC32" i="49" s="1"/>
  <c r="AD32" i="49" s="1"/>
  <c r="Z33" i="49" a="1"/>
  <c r="Z33" i="49"/>
  <c r="AC33" i="49" s="1"/>
  <c r="AD33" i="49" s="1"/>
  <c r="Z20" i="48" a="1"/>
  <c r="Z20" i="48"/>
  <c r="AC20" i="48" s="1"/>
  <c r="AD20" i="48" s="1"/>
  <c r="Z21" i="48" a="1"/>
  <c r="Z21" i="48"/>
  <c r="AC21" i="48" s="1"/>
  <c r="AD21" i="48" s="1"/>
  <c r="Z22" i="48" a="1"/>
  <c r="Z22" i="48"/>
  <c r="AC22" i="48" s="1"/>
  <c r="AD22" i="48" s="1"/>
  <c r="Z23" i="48" a="1"/>
  <c r="Z23" i="48"/>
  <c r="AC23" i="48" s="1"/>
  <c r="AD23" i="48" s="1"/>
  <c r="Z24" i="48" a="1"/>
  <c r="Z24" i="48"/>
  <c r="AC24" i="48" s="1"/>
  <c r="AD24" i="48" s="1"/>
  <c r="Z25" i="48" a="1"/>
  <c r="Z25" i="48"/>
  <c r="AC25" i="48" s="1"/>
  <c r="AD25" i="48" s="1"/>
  <c r="Z26" i="48" a="1"/>
  <c r="Z26" i="48"/>
  <c r="AC26" i="48" s="1"/>
  <c r="AD26" i="48" s="1"/>
  <c r="Z27" i="48" a="1"/>
  <c r="Z27" i="48"/>
  <c r="AC27" i="48" s="1"/>
  <c r="AD27" i="48" s="1"/>
  <c r="Z28" i="48" a="1"/>
  <c r="Z28" i="48"/>
  <c r="AC28" i="48" s="1"/>
  <c r="AD28" i="48" s="1"/>
  <c r="Z29" i="48" a="1"/>
  <c r="Z29" i="48"/>
  <c r="AC29" i="48" s="1"/>
  <c r="AD29" i="48" s="1"/>
  <c r="Z30" i="48" a="1"/>
  <c r="Z30" i="48"/>
  <c r="AC30" i="48" s="1"/>
  <c r="AD30" i="48" s="1"/>
  <c r="Z31" i="48" a="1"/>
  <c r="Z31" i="48"/>
  <c r="AC31" i="48" s="1"/>
  <c r="AD31" i="48" s="1"/>
  <c r="Z32" i="48" a="1"/>
  <c r="Z32" i="48"/>
  <c r="AC32" i="48" s="1"/>
  <c r="AD32" i="48" s="1"/>
  <c r="Z33" i="48" a="1"/>
  <c r="Z33" i="48"/>
  <c r="AC33" i="48" s="1"/>
  <c r="AD33" i="48" s="1"/>
  <c r="Z20" i="47" a="1"/>
  <c r="Z20" i="47"/>
  <c r="AC20" i="47" s="1"/>
  <c r="AD20" i="47" s="1"/>
  <c r="Z21" i="47" a="1"/>
  <c r="Z21" i="47"/>
  <c r="AC21" i="47" s="1"/>
  <c r="AD21" i="47" s="1"/>
  <c r="Z22" i="47" a="1"/>
  <c r="Z22" i="47"/>
  <c r="AC22" i="47" s="1"/>
  <c r="AD22" i="47" s="1"/>
  <c r="Z23" i="47" a="1"/>
  <c r="Z23" i="47"/>
  <c r="AC23" i="47" s="1"/>
  <c r="AD23" i="47" s="1"/>
  <c r="Z24" i="47" a="1"/>
  <c r="Z24" i="47"/>
  <c r="AC24" i="47" s="1"/>
  <c r="AD24" i="47" s="1"/>
  <c r="Z25" i="47" a="1"/>
  <c r="Z25" i="47"/>
  <c r="AC25" i="47" s="1"/>
  <c r="AD25" i="47" s="1"/>
  <c r="Z26" i="47" a="1"/>
  <c r="Z26" i="47"/>
  <c r="AC26" i="47" s="1"/>
  <c r="AD26" i="47" s="1"/>
  <c r="Z27" i="47" a="1"/>
  <c r="Z27" i="47"/>
  <c r="AC27" i="47" s="1"/>
  <c r="AD27" i="47" s="1"/>
  <c r="Z28" i="47" a="1"/>
  <c r="Z28" i="47"/>
  <c r="AC28" i="47" s="1"/>
  <c r="AD28" i="47" s="1"/>
  <c r="Z29" i="47" a="1"/>
  <c r="Z29" i="47"/>
  <c r="AC29" i="47" s="1"/>
  <c r="AD29" i="47" s="1"/>
  <c r="Z30" i="47" a="1"/>
  <c r="Z30" i="47"/>
  <c r="AC30" i="47" s="1"/>
  <c r="AD30" i="47" s="1"/>
  <c r="Z31" i="47" a="1"/>
  <c r="Z31" i="47"/>
  <c r="AC31" i="47" s="1"/>
  <c r="AD31" i="47" s="1"/>
  <c r="Z32" i="47" a="1"/>
  <c r="Z32" i="47"/>
  <c r="AC32" i="47" s="1"/>
  <c r="AD32" i="47" s="1"/>
  <c r="Z33" i="47" a="1"/>
  <c r="Z33" i="47"/>
  <c r="AC33" i="47" s="1"/>
  <c r="AD33" i="47" s="1"/>
  <c r="Z20" i="46" a="1"/>
  <c r="Z20" i="46"/>
  <c r="AC20" i="46" s="1"/>
  <c r="AD20" i="46" s="1"/>
  <c r="Z21" i="46" a="1"/>
  <c r="Z21" i="46"/>
  <c r="AC21" i="46" s="1"/>
  <c r="AD21" i="46" s="1"/>
  <c r="Z22" i="46" a="1"/>
  <c r="Z22" i="46"/>
  <c r="AC22" i="46" s="1"/>
  <c r="AD22" i="46" s="1"/>
  <c r="Z23" i="46" a="1"/>
  <c r="Z23" i="46"/>
  <c r="AC23" i="46" s="1"/>
  <c r="AD23" i="46" s="1"/>
  <c r="Z24" i="46" a="1"/>
  <c r="Z24" i="46"/>
  <c r="AC24" i="46" s="1"/>
  <c r="AD24" i="46" s="1"/>
  <c r="Z25" i="46" a="1"/>
  <c r="Z25" i="46"/>
  <c r="AC25" i="46" s="1"/>
  <c r="AD25" i="46" s="1"/>
  <c r="Z26" i="46" a="1"/>
  <c r="Z26" i="46"/>
  <c r="AC26" i="46" s="1"/>
  <c r="AD26" i="46" s="1"/>
  <c r="Z27" i="46" a="1"/>
  <c r="Z27" i="46"/>
  <c r="AC27" i="46" s="1"/>
  <c r="AD27" i="46" s="1"/>
  <c r="Z28" i="46" a="1"/>
  <c r="Z28" i="46"/>
  <c r="AC28" i="46" s="1"/>
  <c r="AD28" i="46" s="1"/>
  <c r="Z29" i="46" a="1"/>
  <c r="Z29" i="46"/>
  <c r="AC29" i="46" s="1"/>
  <c r="AD29" i="46" s="1"/>
  <c r="Z30" i="46" a="1"/>
  <c r="Z30" i="46"/>
  <c r="AC30" i="46" s="1"/>
  <c r="AD30" i="46" s="1"/>
  <c r="Z31" i="46" a="1"/>
  <c r="Z31" i="46"/>
  <c r="AC31" i="46" s="1"/>
  <c r="AD31" i="46" s="1"/>
  <c r="Z32" i="46" a="1"/>
  <c r="Z32" i="46"/>
  <c r="AC32" i="46" s="1"/>
  <c r="AD32" i="46" s="1"/>
  <c r="Z33" i="46" a="1"/>
  <c r="Z33" i="46"/>
  <c r="AC33" i="46" s="1"/>
  <c r="AD33" i="46" s="1"/>
  <c r="Z20" i="45" a="1"/>
  <c r="Z20" i="45"/>
  <c r="AC20" i="45" s="1"/>
  <c r="AD20" i="45" s="1"/>
  <c r="Z21" i="45" a="1"/>
  <c r="Z21" i="45"/>
  <c r="AC21" i="45" s="1"/>
  <c r="AD21" i="45" s="1"/>
  <c r="Z22" i="45" a="1"/>
  <c r="Z22" i="45"/>
  <c r="AC22" i="45" s="1"/>
  <c r="AD22" i="45" s="1"/>
  <c r="Z23" i="45" a="1"/>
  <c r="Z23" i="45"/>
  <c r="AC23" i="45" s="1"/>
  <c r="AD23" i="45" s="1"/>
  <c r="Z24" i="45" a="1"/>
  <c r="Z24" i="45"/>
  <c r="AC24" i="45" s="1"/>
  <c r="AD24" i="45" s="1"/>
  <c r="Z25" i="45" a="1"/>
  <c r="Z25" i="45"/>
  <c r="AC25" i="45" s="1"/>
  <c r="AD25" i="45" s="1"/>
  <c r="Z26" i="45" a="1"/>
  <c r="Z26" i="45"/>
  <c r="AC26" i="45" s="1"/>
  <c r="AD26" i="45" s="1"/>
  <c r="Z27" i="45" a="1"/>
  <c r="Z27" i="45"/>
  <c r="AC27" i="45" s="1"/>
  <c r="AD27" i="45" s="1"/>
  <c r="Z28" i="45" a="1"/>
  <c r="Z28" i="45"/>
  <c r="AC28" i="45" s="1"/>
  <c r="AD28" i="45" s="1"/>
  <c r="Z29" i="45" a="1"/>
  <c r="Z29" i="45"/>
  <c r="AC29" i="45" s="1"/>
  <c r="AD29" i="45" s="1"/>
  <c r="Z30" i="45" a="1"/>
  <c r="Z30" i="45"/>
  <c r="AC30" i="45" s="1"/>
  <c r="AD30" i="45" s="1"/>
  <c r="Z31" i="45" a="1"/>
  <c r="Z31" i="45"/>
  <c r="AC31" i="45" s="1"/>
  <c r="AD31" i="45" s="1"/>
  <c r="Z32" i="45" a="1"/>
  <c r="Z32" i="45"/>
  <c r="AC32" i="45" s="1"/>
  <c r="AD32" i="45" s="1"/>
  <c r="Z33" i="45" a="1"/>
  <c r="Z33" i="45"/>
  <c r="AC33" i="45" s="1"/>
  <c r="AD33" i="45" s="1"/>
  <c r="Z20" i="44" a="1"/>
  <c r="Z20" i="44"/>
  <c r="AC20" i="44" s="1"/>
  <c r="AD20" i="44" s="1"/>
  <c r="Z21" i="44" a="1"/>
  <c r="Z21" i="44"/>
  <c r="AC21" i="44" s="1"/>
  <c r="AD21" i="44" s="1"/>
  <c r="Z22" i="44" a="1"/>
  <c r="Z22" i="44"/>
  <c r="AC22" i="44" s="1"/>
  <c r="AD22" i="44" s="1"/>
  <c r="Z23" i="44" a="1"/>
  <c r="Z23" i="44"/>
  <c r="AC23" i="44" s="1"/>
  <c r="AD23" i="44" s="1"/>
  <c r="Z24" i="44" a="1"/>
  <c r="Z24" i="44"/>
  <c r="AC24" i="44" s="1"/>
  <c r="AD24" i="44" s="1"/>
  <c r="Z25" i="44" a="1"/>
  <c r="Z25" i="44"/>
  <c r="AC25" i="44" s="1"/>
  <c r="AD25" i="44" s="1"/>
  <c r="Z26" i="44" a="1"/>
  <c r="Z26" i="44"/>
  <c r="AC26" i="44" s="1"/>
  <c r="AD26" i="44" s="1"/>
  <c r="Z27" i="44" a="1"/>
  <c r="Z27" i="44"/>
  <c r="AC27" i="44" s="1"/>
  <c r="AD27" i="44" s="1"/>
  <c r="Z28" i="44" a="1"/>
  <c r="Z28" i="44"/>
  <c r="AC28" i="44" s="1"/>
  <c r="AD28" i="44" s="1"/>
  <c r="Z29" i="44" a="1"/>
  <c r="Z29" i="44"/>
  <c r="AC29" i="44" s="1"/>
  <c r="AD29" i="44" s="1"/>
  <c r="Z30" i="44" a="1"/>
  <c r="Z30" i="44"/>
  <c r="AC30" i="44" s="1"/>
  <c r="AD30" i="44" s="1"/>
  <c r="Z31" i="44" a="1"/>
  <c r="Z31" i="44"/>
  <c r="AC31" i="44" s="1"/>
  <c r="AD31" i="44" s="1"/>
  <c r="Z32" i="44" a="1"/>
  <c r="Z32" i="44"/>
  <c r="AC32" i="44" s="1"/>
  <c r="AD32" i="44" s="1"/>
  <c r="Z33" i="44" a="1"/>
  <c r="Z33" i="44"/>
  <c r="AC33" i="44" s="1"/>
  <c r="AD33" i="44" s="1"/>
  <c r="Z20" i="43" a="1"/>
  <c r="Z20" i="43"/>
  <c r="AC20" i="43" s="1"/>
  <c r="AD20" i="43" s="1"/>
  <c r="Z21" i="43" a="1"/>
  <c r="Z21" i="43"/>
  <c r="AC21" i="43" s="1"/>
  <c r="AD21" i="43" s="1"/>
  <c r="Z22" i="43" a="1"/>
  <c r="Z22" i="43"/>
  <c r="AC22" i="43" s="1"/>
  <c r="AD22" i="43" s="1"/>
  <c r="Z23" i="43" a="1"/>
  <c r="Z23" i="43"/>
  <c r="AC23" i="43" s="1"/>
  <c r="AD23" i="43" s="1"/>
  <c r="Z24" i="43" a="1"/>
  <c r="Z24" i="43"/>
  <c r="AC24" i="43" s="1"/>
  <c r="AD24" i="43" s="1"/>
  <c r="Z25" i="43" a="1"/>
  <c r="Z25" i="43"/>
  <c r="AC25" i="43" s="1"/>
  <c r="AD25" i="43" s="1"/>
  <c r="Z26" i="43" a="1"/>
  <c r="Z26" i="43"/>
  <c r="AC26" i="43" s="1"/>
  <c r="AD26" i="43" s="1"/>
  <c r="Z27" i="43" a="1"/>
  <c r="Z27" i="43"/>
  <c r="AC27" i="43" s="1"/>
  <c r="AD27" i="43" s="1"/>
  <c r="Z28" i="43" a="1"/>
  <c r="Z28" i="43"/>
  <c r="AC28" i="43" s="1"/>
  <c r="AD28" i="43" s="1"/>
  <c r="Z29" i="43" a="1"/>
  <c r="Z29" i="43"/>
  <c r="AC29" i="43" s="1"/>
  <c r="AD29" i="43" s="1"/>
  <c r="Z30" i="43" a="1"/>
  <c r="Z30" i="43"/>
  <c r="AC30" i="43" s="1"/>
  <c r="AD30" i="43" s="1"/>
  <c r="Z31" i="43" a="1"/>
  <c r="Z31" i="43"/>
  <c r="AC31" i="43" s="1"/>
  <c r="AD31" i="43" s="1"/>
  <c r="Z32" i="43" a="1"/>
  <c r="Z32" i="43"/>
  <c r="AC32" i="43" s="1"/>
  <c r="AD32" i="43" s="1"/>
  <c r="Z33" i="43" a="1"/>
  <c r="Z33" i="43"/>
  <c r="AC33" i="43" s="1"/>
  <c r="AD33" i="43" s="1"/>
  <c r="Z20" i="42" a="1"/>
  <c r="Z20" i="42"/>
  <c r="AC20" i="42" s="1"/>
  <c r="AD20" i="42" s="1"/>
  <c r="Z21" i="42" a="1"/>
  <c r="Z21" i="42"/>
  <c r="AC21" i="42" s="1"/>
  <c r="AD21" i="42" s="1"/>
  <c r="Z22" i="42" a="1"/>
  <c r="Z22" i="42"/>
  <c r="AC22" i="42" s="1"/>
  <c r="AD22" i="42" s="1"/>
  <c r="Z23" i="42" a="1"/>
  <c r="Z23" i="42"/>
  <c r="AC23" i="42" s="1"/>
  <c r="AD23" i="42" s="1"/>
  <c r="Z24" i="42" a="1"/>
  <c r="Z24" i="42"/>
  <c r="AC24" i="42" s="1"/>
  <c r="AD24" i="42" s="1"/>
  <c r="Z25" i="42" a="1"/>
  <c r="Z25" i="42"/>
  <c r="AC25" i="42" s="1"/>
  <c r="AD25" i="42" s="1"/>
  <c r="Z26" i="42" a="1"/>
  <c r="Z26" i="42"/>
  <c r="AC26" i="42" s="1"/>
  <c r="AD26" i="42" s="1"/>
  <c r="Z27" i="42" a="1"/>
  <c r="Z27" i="42"/>
  <c r="AC27" i="42" s="1"/>
  <c r="AD27" i="42" s="1"/>
  <c r="Z28" i="42" a="1"/>
  <c r="Z28" i="42"/>
  <c r="AC28" i="42" s="1"/>
  <c r="AD28" i="42" s="1"/>
  <c r="Z29" i="42" a="1"/>
  <c r="Z29" i="42"/>
  <c r="AC29" i="42" s="1"/>
  <c r="AD29" i="42" s="1"/>
  <c r="Z30" i="42" a="1"/>
  <c r="Z30" i="42"/>
  <c r="AC30" i="42" s="1"/>
  <c r="AD30" i="42" s="1"/>
  <c r="Z31" i="42" a="1"/>
  <c r="Z31" i="42"/>
  <c r="AC31" i="42" s="1"/>
  <c r="AD31" i="42" s="1"/>
  <c r="Z32" i="42" a="1"/>
  <c r="Z32" i="42"/>
  <c r="AC32" i="42" s="1"/>
  <c r="AD32" i="42" s="1"/>
  <c r="Z33" i="42" a="1"/>
  <c r="Z33" i="42"/>
  <c r="AC33" i="42" s="1"/>
  <c r="AD33" i="42" s="1"/>
  <c r="Z20" i="41" a="1"/>
  <c r="Z20" i="41"/>
  <c r="AC20" i="41" s="1"/>
  <c r="AD20" i="41" s="1"/>
  <c r="Z21" i="41" a="1"/>
  <c r="Z21" i="41"/>
  <c r="AC21" i="41" s="1"/>
  <c r="AD21" i="41" s="1"/>
  <c r="Z22" i="41" a="1"/>
  <c r="Z22" i="41"/>
  <c r="AC22" i="41" s="1"/>
  <c r="AD22" i="41" s="1"/>
  <c r="Z23" i="41" a="1"/>
  <c r="Z23" i="41"/>
  <c r="AC23" i="41" s="1"/>
  <c r="AD23" i="41" s="1"/>
  <c r="Z24" i="41" a="1"/>
  <c r="Z24" i="41"/>
  <c r="AC24" i="41" s="1"/>
  <c r="AD24" i="41" s="1"/>
  <c r="Z25" i="41" a="1"/>
  <c r="Z25" i="41"/>
  <c r="AC25" i="41" s="1"/>
  <c r="AD25" i="41" s="1"/>
  <c r="Z26" i="41" a="1"/>
  <c r="Z26" i="41"/>
  <c r="AC26" i="41" s="1"/>
  <c r="AD26" i="41" s="1"/>
  <c r="Z27" i="41" a="1"/>
  <c r="Z27" i="41"/>
  <c r="AC27" i="41" s="1"/>
  <c r="AD27" i="41" s="1"/>
  <c r="Z28" i="41" a="1"/>
  <c r="Z28" i="41"/>
  <c r="AC28" i="41" s="1"/>
  <c r="AD28" i="41" s="1"/>
  <c r="Z29" i="41" a="1"/>
  <c r="Z29" i="41"/>
  <c r="AC29" i="41" s="1"/>
  <c r="AD29" i="41" s="1"/>
  <c r="Z30" i="41" a="1"/>
  <c r="Z30" i="41"/>
  <c r="AC30" i="41" s="1"/>
  <c r="AD30" i="41" s="1"/>
  <c r="Z31" i="41" a="1"/>
  <c r="Z31" i="41"/>
  <c r="AC31" i="41" s="1"/>
  <c r="AD31" i="41" s="1"/>
  <c r="Z32" i="41" a="1"/>
  <c r="Z32" i="41"/>
  <c r="AC32" i="41" s="1"/>
  <c r="AD32" i="41" s="1"/>
  <c r="Z33" i="41" a="1"/>
  <c r="Z33" i="41"/>
  <c r="AC33" i="41" s="1"/>
  <c r="AD33" i="41" s="1"/>
  <c r="AA19" i="8"/>
  <c r="AA19" i="63"/>
  <c r="AA19" i="62"/>
  <c r="AA19" i="61"/>
  <c r="AA19" i="60"/>
  <c r="AA19" i="59"/>
  <c r="AA19" i="58"/>
  <c r="AA19" i="57"/>
  <c r="AA19" i="56"/>
  <c r="AA19" i="55"/>
  <c r="AA19" i="54"/>
  <c r="AA19" i="53"/>
  <c r="AA19" i="52"/>
  <c r="AA19" i="51"/>
  <c r="AA19" i="50"/>
  <c r="AA19" i="49"/>
  <c r="AA19" i="48"/>
  <c r="AA19" i="47"/>
  <c r="AA19" i="46"/>
  <c r="AA19" i="45"/>
  <c r="AA19" i="44"/>
  <c r="AA19" i="43"/>
  <c r="AA19" i="42"/>
  <c r="AA19" i="41"/>
  <c r="AI25" i="8"/>
  <c r="J64" i="68" s="1"/>
  <c r="AI20" i="41"/>
  <c r="J74" i="68" s="1"/>
  <c r="AI21" i="41"/>
  <c r="J75" i="68" s="1"/>
  <c r="AI22" i="41"/>
  <c r="J76" i="68" s="1"/>
  <c r="AI23" i="41"/>
  <c r="J77" i="68" s="1"/>
  <c r="AI24" i="41"/>
  <c r="J78" i="68" s="1"/>
  <c r="AI25" i="41"/>
  <c r="J79" i="68" s="1"/>
  <c r="AI26" i="41"/>
  <c r="J80" i="68" s="1"/>
  <c r="AI27" i="41"/>
  <c r="J81" i="68" s="1"/>
  <c r="AI28" i="41"/>
  <c r="J82" i="68" s="1"/>
  <c r="AI29" i="41"/>
  <c r="J83" i="68" s="1"/>
  <c r="AI30" i="41"/>
  <c r="J84" i="68" s="1"/>
  <c r="AI31" i="41"/>
  <c r="J85" i="68" s="1"/>
  <c r="AI32" i="41"/>
  <c r="J86" i="68" s="1"/>
  <c r="AI33" i="41"/>
  <c r="J87" i="68" s="1"/>
  <c r="AI20" i="42"/>
  <c r="AI21" i="42"/>
  <c r="AI22" i="42"/>
  <c r="AI23" i="42"/>
  <c r="AI24" i="42"/>
  <c r="AI25" i="42"/>
  <c r="AI26" i="42"/>
  <c r="AI27" i="42"/>
  <c r="AI28" i="42"/>
  <c r="AI29" i="42"/>
  <c r="AI30" i="42"/>
  <c r="AI31" i="42"/>
  <c r="AI32" i="42"/>
  <c r="AI33" i="42"/>
  <c r="AI20" i="43"/>
  <c r="J104" i="68" s="1"/>
  <c r="AI21" i="43"/>
  <c r="J105" i="68" s="1"/>
  <c r="AI22" i="43"/>
  <c r="J106" i="68" s="1"/>
  <c r="AI23" i="43"/>
  <c r="J107" i="68" s="1"/>
  <c r="AI24" i="43"/>
  <c r="J108" i="68" s="1"/>
  <c r="AI25" i="43"/>
  <c r="J109" i="68" s="1"/>
  <c r="AI26" i="43"/>
  <c r="J110" i="68" s="1"/>
  <c r="AI27" i="43"/>
  <c r="J111" i="68" s="1"/>
  <c r="AI28" i="43"/>
  <c r="J112" i="68" s="1"/>
  <c r="AI29" i="43"/>
  <c r="J113" i="68" s="1"/>
  <c r="AI30" i="43"/>
  <c r="J114" i="68" s="1"/>
  <c r="AI31" i="43"/>
  <c r="J115" i="68" s="1"/>
  <c r="AI32" i="43"/>
  <c r="J116" i="68" s="1"/>
  <c r="AI33" i="43"/>
  <c r="J117" i="68" s="1"/>
  <c r="AI20" i="44"/>
  <c r="J119" i="68" s="1"/>
  <c r="AI21" i="44"/>
  <c r="J120" i="68" s="1"/>
  <c r="AI22" i="44"/>
  <c r="J121" i="68" s="1"/>
  <c r="AI23" i="44"/>
  <c r="J122" i="68" s="1"/>
  <c r="AI24" i="44"/>
  <c r="J123" i="68" s="1"/>
  <c r="AI25" i="44"/>
  <c r="J124" i="68" s="1"/>
  <c r="AI26" i="44"/>
  <c r="J125" i="68" s="1"/>
  <c r="AI27" i="44"/>
  <c r="J126" i="68" s="1"/>
  <c r="AI28" i="44"/>
  <c r="J127" i="68" s="1"/>
  <c r="AI29" i="44"/>
  <c r="J128" i="68" s="1"/>
  <c r="AI30" i="44"/>
  <c r="J129" i="68" s="1"/>
  <c r="AI31" i="44"/>
  <c r="J130" i="68" s="1"/>
  <c r="AI32" i="44"/>
  <c r="J131" i="68" s="1"/>
  <c r="AI33" i="44"/>
  <c r="J132" i="68" s="1"/>
  <c r="AI20" i="45"/>
  <c r="J134" i="68" s="1"/>
  <c r="AI21" i="45"/>
  <c r="J135" i="68" s="1"/>
  <c r="AI22" i="45"/>
  <c r="J136" i="68" s="1"/>
  <c r="AI23" i="45"/>
  <c r="J137" i="68" s="1"/>
  <c r="AI24" i="45"/>
  <c r="J138" i="68" s="1"/>
  <c r="AI25" i="45"/>
  <c r="J139" i="68" s="1"/>
  <c r="AI26" i="45"/>
  <c r="J140" i="68" s="1"/>
  <c r="AI27" i="45"/>
  <c r="J141" i="68" s="1"/>
  <c r="AI28" i="45"/>
  <c r="J142" i="68" s="1"/>
  <c r="AI29" i="45"/>
  <c r="J143" i="68" s="1"/>
  <c r="AI30" i="45"/>
  <c r="J144" i="68" s="1"/>
  <c r="AI31" i="45"/>
  <c r="J145" i="68" s="1"/>
  <c r="AI32" i="45"/>
  <c r="J146" i="68" s="1"/>
  <c r="AI33" i="45"/>
  <c r="J147" i="68" s="1"/>
  <c r="AI20" i="46"/>
  <c r="J149" i="68" s="1"/>
  <c r="AI21" i="46"/>
  <c r="J150" i="68" s="1"/>
  <c r="AI22" i="46"/>
  <c r="J151" i="68" s="1"/>
  <c r="AI23" i="46"/>
  <c r="J152" i="68" s="1"/>
  <c r="AI24" i="46"/>
  <c r="J153" i="68" s="1"/>
  <c r="AI25" i="46"/>
  <c r="J154" i="68" s="1"/>
  <c r="AI26" i="46"/>
  <c r="J155" i="68" s="1"/>
  <c r="AI27" i="46"/>
  <c r="J156" i="68" s="1"/>
  <c r="AI28" i="46"/>
  <c r="J157" i="68" s="1"/>
  <c r="AI29" i="46"/>
  <c r="J158" i="68" s="1"/>
  <c r="AI30" i="46"/>
  <c r="J159" i="68" s="1"/>
  <c r="AI31" i="46"/>
  <c r="J160" i="68" s="1"/>
  <c r="AI32" i="46"/>
  <c r="J161" i="68" s="1"/>
  <c r="AI33" i="46"/>
  <c r="J162" i="68" s="1"/>
  <c r="AI20" i="47"/>
  <c r="J164" i="68" s="1"/>
  <c r="AI21" i="47"/>
  <c r="J165" i="68" s="1"/>
  <c r="AI22" i="47"/>
  <c r="J166" i="68" s="1"/>
  <c r="AI23" i="47"/>
  <c r="J167" i="68" s="1"/>
  <c r="AI24" i="47"/>
  <c r="J168" i="68" s="1"/>
  <c r="AI25" i="47"/>
  <c r="J169" i="68" s="1"/>
  <c r="AI26" i="47"/>
  <c r="J170" i="68" s="1"/>
  <c r="AI27" i="47"/>
  <c r="J171" i="68" s="1"/>
  <c r="AI28" i="47"/>
  <c r="J172" i="68" s="1"/>
  <c r="AI29" i="47"/>
  <c r="J173" i="68" s="1"/>
  <c r="AI30" i="47"/>
  <c r="J174" i="68" s="1"/>
  <c r="AI31" i="47"/>
  <c r="J175" i="68" s="1"/>
  <c r="AI32" i="47"/>
  <c r="J176" i="68" s="1"/>
  <c r="AI33" i="47"/>
  <c r="J177" i="68" s="1"/>
  <c r="AI20" i="48"/>
  <c r="J179" i="68" s="1"/>
  <c r="AI21" i="48"/>
  <c r="J180" i="68" s="1"/>
  <c r="AI22" i="48"/>
  <c r="J181" i="68" s="1"/>
  <c r="AI23" i="48"/>
  <c r="J182" i="68" s="1"/>
  <c r="AI24" i="48"/>
  <c r="J183" i="68" s="1"/>
  <c r="AI25" i="48"/>
  <c r="J184" i="68" s="1"/>
  <c r="AI26" i="48"/>
  <c r="J185" i="68" s="1"/>
  <c r="AI27" i="48"/>
  <c r="J186" i="68" s="1"/>
  <c r="AI28" i="48"/>
  <c r="J187" i="68" s="1"/>
  <c r="AI29" i="48"/>
  <c r="J188" i="68" s="1"/>
  <c r="AI30" i="48"/>
  <c r="J189" i="68" s="1"/>
  <c r="AI31" i="48"/>
  <c r="J190" i="68" s="1"/>
  <c r="AI32" i="48"/>
  <c r="J191" i="68" s="1"/>
  <c r="AI33" i="48"/>
  <c r="J192" i="68" s="1"/>
  <c r="AI20" i="49"/>
  <c r="J194" i="68" s="1"/>
  <c r="AI21" i="49"/>
  <c r="J195" i="68" s="1"/>
  <c r="AI22" i="49"/>
  <c r="J196" i="68" s="1"/>
  <c r="AI23" i="49"/>
  <c r="J197" i="68" s="1"/>
  <c r="AI24" i="49"/>
  <c r="J198" i="68" s="1"/>
  <c r="AI25" i="49"/>
  <c r="J199" i="68" s="1"/>
  <c r="AI26" i="49"/>
  <c r="J200" i="68" s="1"/>
  <c r="AI27" i="49"/>
  <c r="J201" i="68" s="1"/>
  <c r="AI28" i="49"/>
  <c r="J202" i="68" s="1"/>
  <c r="AI29" i="49"/>
  <c r="J203" i="68" s="1"/>
  <c r="AI30" i="49"/>
  <c r="J204" i="68" s="1"/>
  <c r="AI31" i="49"/>
  <c r="J205" i="68" s="1"/>
  <c r="AI32" i="49"/>
  <c r="J206" i="68" s="1"/>
  <c r="AI33" i="49"/>
  <c r="J207" i="68" s="1"/>
  <c r="AI20" i="50"/>
  <c r="J209" i="68" s="1"/>
  <c r="AI21" i="50"/>
  <c r="J210" i="68" s="1"/>
  <c r="AI22" i="50"/>
  <c r="J211" i="68" s="1"/>
  <c r="AI23" i="50"/>
  <c r="J212" i="68" s="1"/>
  <c r="AI24" i="50"/>
  <c r="J213" i="68" s="1"/>
  <c r="AI25" i="50"/>
  <c r="J214" i="68" s="1"/>
  <c r="AI26" i="50"/>
  <c r="J215" i="68" s="1"/>
  <c r="AI27" i="50"/>
  <c r="J216" i="68" s="1"/>
  <c r="AI28" i="50"/>
  <c r="J217" i="68" s="1"/>
  <c r="AI29" i="50"/>
  <c r="J218" i="68" s="1"/>
  <c r="AI30" i="50"/>
  <c r="J219" i="68" s="1"/>
  <c r="AI31" i="50"/>
  <c r="J220" i="68" s="1"/>
  <c r="AI32" i="50"/>
  <c r="J221" i="68" s="1"/>
  <c r="AI33" i="50"/>
  <c r="J222" i="68" s="1"/>
  <c r="AI20" i="51"/>
  <c r="J224" i="68" s="1"/>
  <c r="AI21" i="51"/>
  <c r="J225" i="68" s="1"/>
  <c r="AI22" i="51"/>
  <c r="J226" i="68" s="1"/>
  <c r="AI23" i="51"/>
  <c r="J227" i="68" s="1"/>
  <c r="AI24" i="51"/>
  <c r="J228" i="68" s="1"/>
  <c r="AI25" i="51"/>
  <c r="J229" i="68" s="1"/>
  <c r="AI26" i="51"/>
  <c r="J230" i="68" s="1"/>
  <c r="AI27" i="51"/>
  <c r="J231" i="68" s="1"/>
  <c r="AI28" i="51"/>
  <c r="J232" i="68" s="1"/>
  <c r="AI29" i="51"/>
  <c r="J233" i="68" s="1"/>
  <c r="AI30" i="51"/>
  <c r="J234" i="68" s="1"/>
  <c r="AI31" i="51"/>
  <c r="J235" i="68" s="1"/>
  <c r="AI32" i="51"/>
  <c r="J236" i="68" s="1"/>
  <c r="AI33" i="51"/>
  <c r="J237" i="68" s="1"/>
  <c r="AI20" i="52"/>
  <c r="J239" i="68" s="1"/>
  <c r="AI21" i="52"/>
  <c r="J240" i="68" s="1"/>
  <c r="AI22" i="52"/>
  <c r="J241" i="68" s="1"/>
  <c r="AI23" i="52"/>
  <c r="J242" i="68" s="1"/>
  <c r="AI24" i="52"/>
  <c r="J243" i="68" s="1"/>
  <c r="AI25" i="52"/>
  <c r="J244" i="68" s="1"/>
  <c r="AI26" i="52"/>
  <c r="J245" i="68" s="1"/>
  <c r="AI27" i="52"/>
  <c r="J246" i="68" s="1"/>
  <c r="AI28" i="52"/>
  <c r="J247" i="68" s="1"/>
  <c r="AI29" i="52"/>
  <c r="J248" i="68" s="1"/>
  <c r="AI30" i="52"/>
  <c r="J249" i="68" s="1"/>
  <c r="AI31" i="52"/>
  <c r="J250" i="68" s="1"/>
  <c r="AI32" i="52"/>
  <c r="J251" i="68" s="1"/>
  <c r="AI33" i="52"/>
  <c r="J252" i="68" s="1"/>
  <c r="AI20" i="53"/>
  <c r="J254" i="68" s="1"/>
  <c r="AI21" i="53"/>
  <c r="J255" i="68" s="1"/>
  <c r="AI22" i="53"/>
  <c r="J256" i="68" s="1"/>
  <c r="AI23" i="53"/>
  <c r="J257" i="68" s="1"/>
  <c r="AI24" i="53"/>
  <c r="J258" i="68" s="1"/>
  <c r="AI25" i="53"/>
  <c r="J259" i="68" s="1"/>
  <c r="AI26" i="53"/>
  <c r="J260" i="68" s="1"/>
  <c r="AI27" i="53"/>
  <c r="J261" i="68" s="1"/>
  <c r="AI28" i="53"/>
  <c r="J262" i="68" s="1"/>
  <c r="AI29" i="53"/>
  <c r="J263" i="68" s="1"/>
  <c r="AI30" i="53"/>
  <c r="J264" i="68" s="1"/>
  <c r="AI31" i="53"/>
  <c r="J265" i="68" s="1"/>
  <c r="AI32" i="53"/>
  <c r="J266" i="68" s="1"/>
  <c r="AI33" i="53"/>
  <c r="J267" i="68" s="1"/>
  <c r="AI20" i="54"/>
  <c r="J269" i="68" s="1"/>
  <c r="AI21" i="54"/>
  <c r="J270" i="68" s="1"/>
  <c r="AI22" i="54"/>
  <c r="J271" i="68" s="1"/>
  <c r="AI23" i="54"/>
  <c r="J272" i="68" s="1"/>
  <c r="AI24" i="54"/>
  <c r="J273" i="68" s="1"/>
  <c r="AI25" i="54"/>
  <c r="J274" i="68" s="1"/>
  <c r="AI26" i="54"/>
  <c r="J275" i="68" s="1"/>
  <c r="AI27" i="54"/>
  <c r="J276" i="68" s="1"/>
  <c r="AI28" i="54"/>
  <c r="J277" i="68" s="1"/>
  <c r="AI29" i="54"/>
  <c r="J278" i="68" s="1"/>
  <c r="AI30" i="54"/>
  <c r="J279" i="68" s="1"/>
  <c r="AI31" i="54"/>
  <c r="J280" i="68" s="1"/>
  <c r="AI32" i="54"/>
  <c r="J281" i="68" s="1"/>
  <c r="AI33" i="54"/>
  <c r="J282" i="68" s="1"/>
  <c r="AI20" i="55"/>
  <c r="J284" i="68" s="1"/>
  <c r="AI21" i="55"/>
  <c r="J285" i="68" s="1"/>
  <c r="AI22" i="55"/>
  <c r="J286" i="68" s="1"/>
  <c r="AI23" i="55"/>
  <c r="J287" i="68" s="1"/>
  <c r="AI24" i="55"/>
  <c r="J288" i="68" s="1"/>
  <c r="AI25" i="55"/>
  <c r="J289" i="68" s="1"/>
  <c r="AI26" i="55"/>
  <c r="J290" i="68" s="1"/>
  <c r="AI27" i="55"/>
  <c r="J291" i="68" s="1"/>
  <c r="AI28" i="55"/>
  <c r="J292" i="68" s="1"/>
  <c r="AI29" i="55"/>
  <c r="J293" i="68" s="1"/>
  <c r="AI30" i="55"/>
  <c r="J294" i="68" s="1"/>
  <c r="AI31" i="55"/>
  <c r="J295" i="68" s="1"/>
  <c r="AI32" i="55"/>
  <c r="J296" i="68" s="1"/>
  <c r="AI33" i="55"/>
  <c r="J297" i="68" s="1"/>
  <c r="AI20" i="56"/>
  <c r="J299" i="68" s="1"/>
  <c r="AI21" i="56"/>
  <c r="J300" i="68" s="1"/>
  <c r="AI22" i="56"/>
  <c r="J301" i="68" s="1"/>
  <c r="AI23" i="56"/>
  <c r="J302" i="68" s="1"/>
  <c r="AI24" i="56"/>
  <c r="J303" i="68" s="1"/>
  <c r="AI25" i="56"/>
  <c r="J304" i="68" s="1"/>
  <c r="AI26" i="56"/>
  <c r="J305" i="68" s="1"/>
  <c r="AI27" i="56"/>
  <c r="J306" i="68" s="1"/>
  <c r="AI28" i="56"/>
  <c r="J307" i="68" s="1"/>
  <c r="AI29" i="56"/>
  <c r="J308" i="68" s="1"/>
  <c r="AI30" i="56"/>
  <c r="J309" i="68" s="1"/>
  <c r="AI31" i="56"/>
  <c r="J310" i="68" s="1"/>
  <c r="AI32" i="56"/>
  <c r="J311" i="68" s="1"/>
  <c r="AI33" i="56"/>
  <c r="J312" i="68" s="1"/>
  <c r="AI20" i="57"/>
  <c r="J314" i="68" s="1"/>
  <c r="AI21" i="57"/>
  <c r="J315" i="68" s="1"/>
  <c r="AI22" i="57"/>
  <c r="J316" i="68" s="1"/>
  <c r="AI23" i="57"/>
  <c r="J317" i="68" s="1"/>
  <c r="AI24" i="57"/>
  <c r="J318" i="68" s="1"/>
  <c r="AI25" i="57"/>
  <c r="J319" i="68" s="1"/>
  <c r="AI26" i="57"/>
  <c r="J320" i="68" s="1"/>
  <c r="AI27" i="57"/>
  <c r="J321" i="68" s="1"/>
  <c r="AI28" i="57"/>
  <c r="J322" i="68" s="1"/>
  <c r="AI29" i="57"/>
  <c r="J323" i="68" s="1"/>
  <c r="AI30" i="57"/>
  <c r="J324" i="68" s="1"/>
  <c r="AI31" i="57"/>
  <c r="J325" i="68" s="1"/>
  <c r="AI32" i="57"/>
  <c r="J326" i="68" s="1"/>
  <c r="AI33" i="57"/>
  <c r="J327" i="68" s="1"/>
  <c r="AI20" i="58"/>
  <c r="J329" i="68" s="1"/>
  <c r="AI21" i="58"/>
  <c r="J330" i="68" s="1"/>
  <c r="AI22" i="58"/>
  <c r="J331" i="68" s="1"/>
  <c r="AI23" i="58"/>
  <c r="J332" i="68" s="1"/>
  <c r="AI24" i="58"/>
  <c r="J333" i="68" s="1"/>
  <c r="AI25" i="58"/>
  <c r="J334" i="68" s="1"/>
  <c r="AI26" i="58"/>
  <c r="J335" i="68" s="1"/>
  <c r="AI27" i="58"/>
  <c r="J336" i="68" s="1"/>
  <c r="AI28" i="58"/>
  <c r="J337" i="68" s="1"/>
  <c r="AI29" i="58"/>
  <c r="J338" i="68" s="1"/>
  <c r="AI30" i="58"/>
  <c r="J339" i="68" s="1"/>
  <c r="AI31" i="58"/>
  <c r="J340" i="68" s="1"/>
  <c r="AI32" i="58"/>
  <c r="J341" i="68" s="1"/>
  <c r="AI33" i="58"/>
  <c r="J342" i="68" s="1"/>
  <c r="AI20" i="59"/>
  <c r="J344" i="68" s="1"/>
  <c r="AI21" i="59"/>
  <c r="J345" i="68" s="1"/>
  <c r="AI22" i="59"/>
  <c r="J346" i="68" s="1"/>
  <c r="AI23" i="59"/>
  <c r="J347" i="68" s="1"/>
  <c r="AI24" i="59"/>
  <c r="J348" i="68" s="1"/>
  <c r="AI25" i="59"/>
  <c r="J349" i="68" s="1"/>
  <c r="AI26" i="59"/>
  <c r="J350" i="68" s="1"/>
  <c r="AI27" i="59"/>
  <c r="J351" i="68" s="1"/>
  <c r="AI28" i="59"/>
  <c r="J352" i="68" s="1"/>
  <c r="AI29" i="59"/>
  <c r="J353" i="68" s="1"/>
  <c r="AI30" i="59"/>
  <c r="J354" i="68" s="1"/>
  <c r="AI31" i="59"/>
  <c r="J355" i="68" s="1"/>
  <c r="AI32" i="59"/>
  <c r="J356" i="68" s="1"/>
  <c r="AI33" i="59"/>
  <c r="J357" i="68" s="1"/>
  <c r="AI20" i="60"/>
  <c r="J359" i="68" s="1"/>
  <c r="AI21" i="60"/>
  <c r="J360" i="68" s="1"/>
  <c r="AI22" i="60"/>
  <c r="J361" i="68" s="1"/>
  <c r="AI23" i="60"/>
  <c r="J362" i="68" s="1"/>
  <c r="AI24" i="60"/>
  <c r="J363" i="68" s="1"/>
  <c r="AI25" i="60"/>
  <c r="J364" i="68" s="1"/>
  <c r="AI26" i="60"/>
  <c r="J365" i="68" s="1"/>
  <c r="AI27" i="60"/>
  <c r="J366" i="68" s="1"/>
  <c r="AI28" i="60"/>
  <c r="J367" i="68" s="1"/>
  <c r="AI29" i="60"/>
  <c r="J368" i="68" s="1"/>
  <c r="AI30" i="60"/>
  <c r="J369" i="68" s="1"/>
  <c r="AI31" i="60"/>
  <c r="J370" i="68" s="1"/>
  <c r="AI32" i="60"/>
  <c r="J371" i="68" s="1"/>
  <c r="AI33" i="60"/>
  <c r="J372" i="68" s="1"/>
  <c r="AI20" i="61"/>
  <c r="J374" i="68" s="1"/>
  <c r="AI21" i="61"/>
  <c r="J375" i="68" s="1"/>
  <c r="AI22" i="61"/>
  <c r="J376" i="68" s="1"/>
  <c r="AI23" i="61"/>
  <c r="J377" i="68" s="1"/>
  <c r="AI24" i="61"/>
  <c r="J378" i="68" s="1"/>
  <c r="AI25" i="61"/>
  <c r="J379" i="68" s="1"/>
  <c r="AI26" i="61"/>
  <c r="J380" i="68" s="1"/>
  <c r="AI27" i="61"/>
  <c r="J381" i="68" s="1"/>
  <c r="AI28" i="61"/>
  <c r="J382" i="68" s="1"/>
  <c r="AI29" i="61"/>
  <c r="J383" i="68" s="1"/>
  <c r="AI30" i="61"/>
  <c r="J384" i="68" s="1"/>
  <c r="AI31" i="61"/>
  <c r="J385" i="68" s="1"/>
  <c r="AI32" i="61"/>
  <c r="J386" i="68" s="1"/>
  <c r="AI33" i="61"/>
  <c r="J387" i="68" s="1"/>
  <c r="AI20" i="62"/>
  <c r="J389" i="68" s="1"/>
  <c r="AI21" i="62"/>
  <c r="J390" i="68" s="1"/>
  <c r="AI22" i="62"/>
  <c r="J391" i="68" s="1"/>
  <c r="AI23" i="62"/>
  <c r="J392" i="68" s="1"/>
  <c r="AI24" i="62"/>
  <c r="J393" i="68" s="1"/>
  <c r="AI25" i="62"/>
  <c r="J394" i="68" s="1"/>
  <c r="AI26" i="62"/>
  <c r="J395" i="68" s="1"/>
  <c r="AI27" i="62"/>
  <c r="J396" i="68" s="1"/>
  <c r="AI28" i="62"/>
  <c r="J397" i="68" s="1"/>
  <c r="AI29" i="62"/>
  <c r="J398" i="68" s="1"/>
  <c r="AI30" i="62"/>
  <c r="J399" i="68" s="1"/>
  <c r="AI31" i="62"/>
  <c r="J400" i="68" s="1"/>
  <c r="AI32" i="62"/>
  <c r="J401" i="68" s="1"/>
  <c r="AI33" i="62"/>
  <c r="J402" i="68" s="1"/>
  <c r="AI20" i="63"/>
  <c r="J404" i="68" s="1"/>
  <c r="AI21" i="63"/>
  <c r="J405" i="68" s="1"/>
  <c r="AI22" i="63"/>
  <c r="J406" i="68" s="1"/>
  <c r="AI23" i="63"/>
  <c r="J407" i="68" s="1"/>
  <c r="AI24" i="63"/>
  <c r="J408" i="68" s="1"/>
  <c r="AI25" i="63"/>
  <c r="J409" i="68" s="1"/>
  <c r="AI26" i="63"/>
  <c r="J410" i="68" s="1"/>
  <c r="AI27" i="63"/>
  <c r="J411" i="68" s="1"/>
  <c r="AI28" i="63"/>
  <c r="J412" i="68" s="1"/>
  <c r="AI29" i="63"/>
  <c r="J413" i="68" s="1"/>
  <c r="AI30" i="63"/>
  <c r="J414" i="68" s="1"/>
  <c r="AI31" i="63"/>
  <c r="J415" i="68" s="1"/>
  <c r="AI32" i="63"/>
  <c r="J416" i="68" s="1"/>
  <c r="AI33" i="63"/>
  <c r="J417" i="68" s="1"/>
  <c r="AI20" i="8"/>
  <c r="J59" i="68" s="1"/>
  <c r="AI21" i="8"/>
  <c r="J60" i="68" s="1"/>
  <c r="AI22" i="8"/>
  <c r="J61" i="68" s="1"/>
  <c r="AI23" i="8"/>
  <c r="J62" i="68" s="1"/>
  <c r="AI24" i="8"/>
  <c r="J63" i="68" s="1"/>
  <c r="AI26" i="8"/>
  <c r="J65" i="68" s="1"/>
  <c r="AI27" i="8"/>
  <c r="J66" i="68" s="1"/>
  <c r="AI28" i="8"/>
  <c r="J67" i="68" s="1"/>
  <c r="AI29" i="8"/>
  <c r="J68" i="68" s="1"/>
  <c r="AI30" i="8"/>
  <c r="J69" i="68" s="1"/>
  <c r="AI31" i="8"/>
  <c r="J70" i="68" s="1"/>
  <c r="AI32" i="8"/>
  <c r="J71" i="68" s="1"/>
  <c r="AI33" i="8"/>
  <c r="J72" i="68" s="1"/>
  <c r="AI19" i="41"/>
  <c r="J73" i="68" s="1"/>
  <c r="AI19" i="42"/>
  <c r="J88" i="68" s="1"/>
  <c r="AI19" i="43"/>
  <c r="J103" i="68" s="1"/>
  <c r="AI19" i="44"/>
  <c r="J118" i="68" s="1"/>
  <c r="AI19" i="45"/>
  <c r="J133" i="68" s="1"/>
  <c r="AI19" i="46"/>
  <c r="J148" i="68" s="1"/>
  <c r="AI19" i="47"/>
  <c r="J163" i="68" s="1"/>
  <c r="AI19" i="48"/>
  <c r="J178" i="68" s="1"/>
  <c r="AI19" i="49"/>
  <c r="J193" i="68" s="1"/>
  <c r="AI19" i="50"/>
  <c r="J208" i="68" s="1"/>
  <c r="AI19" i="51"/>
  <c r="J223" i="68" s="1"/>
  <c r="AI19" i="52"/>
  <c r="J238" i="68" s="1"/>
  <c r="AI19" i="53"/>
  <c r="J253" i="68" s="1"/>
  <c r="AI19" i="54"/>
  <c r="J268" i="68" s="1"/>
  <c r="AI19" i="55"/>
  <c r="J283" i="68" s="1"/>
  <c r="AI19" i="56"/>
  <c r="J298" i="68" s="1"/>
  <c r="AI19" i="57"/>
  <c r="J313" i="68" s="1"/>
  <c r="AI19" i="58"/>
  <c r="J328" i="68" s="1"/>
  <c r="AI19" i="59"/>
  <c r="J343" i="68" s="1"/>
  <c r="AI19" i="60"/>
  <c r="J358" i="68" s="1"/>
  <c r="AI19" i="61"/>
  <c r="J373" i="68" s="1"/>
  <c r="AI19" i="62"/>
  <c r="J388" i="68" s="1"/>
  <c r="AI19" i="63"/>
  <c r="J403" i="68" s="1"/>
  <c r="AI19" i="8"/>
  <c r="J58" i="68" s="1"/>
  <c r="AH24" i="41"/>
  <c r="AH24" i="42"/>
  <c r="AH24" i="43"/>
  <c r="AH24" i="44"/>
  <c r="AH24" i="45"/>
  <c r="AH24" i="46"/>
  <c r="AH24" i="47"/>
  <c r="AH24" i="48"/>
  <c r="AH24" i="49"/>
  <c r="AH24" i="50"/>
  <c r="AH24" i="51"/>
  <c r="AH24" i="52"/>
  <c r="AH24" i="53"/>
  <c r="AH24" i="54"/>
  <c r="AH24" i="55"/>
  <c r="AH24" i="56"/>
  <c r="AH24" i="57"/>
  <c r="AH24" i="58"/>
  <c r="AH24" i="59"/>
  <c r="AH24" i="60"/>
  <c r="AH24" i="61"/>
  <c r="AH24" i="62"/>
  <c r="AH24" i="63"/>
  <c r="AH24" i="8"/>
  <c r="AH20" i="41"/>
  <c r="AH21" i="41"/>
  <c r="AH22" i="41"/>
  <c r="AH23" i="41"/>
  <c r="AH25" i="41"/>
  <c r="AH26" i="41"/>
  <c r="AH27" i="41"/>
  <c r="AH28" i="41"/>
  <c r="AH29" i="41"/>
  <c r="AH30" i="41"/>
  <c r="AH31" i="41"/>
  <c r="AH32" i="41"/>
  <c r="AH33" i="41"/>
  <c r="AH20" i="42"/>
  <c r="AH21" i="42"/>
  <c r="AH22" i="42"/>
  <c r="AH23" i="42"/>
  <c r="AH25" i="42"/>
  <c r="AH26" i="42"/>
  <c r="AH27" i="42"/>
  <c r="AH28" i="42"/>
  <c r="AH29" i="42"/>
  <c r="AH30" i="42"/>
  <c r="AH31" i="42"/>
  <c r="AH32" i="42"/>
  <c r="AH33" i="42"/>
  <c r="AH20" i="43"/>
  <c r="AH21" i="43"/>
  <c r="AH22" i="43"/>
  <c r="AH23" i="43"/>
  <c r="AH25" i="43"/>
  <c r="AH26" i="43"/>
  <c r="AH27" i="43"/>
  <c r="AH28" i="43"/>
  <c r="AH29" i="43"/>
  <c r="AH30" i="43"/>
  <c r="AH31" i="43"/>
  <c r="AH32" i="43"/>
  <c r="AH33" i="43"/>
  <c r="AH20" i="44"/>
  <c r="AH21" i="44"/>
  <c r="AH22" i="44"/>
  <c r="AH23" i="44"/>
  <c r="AH25" i="44"/>
  <c r="AH26" i="44"/>
  <c r="AH27" i="44"/>
  <c r="AH28" i="44"/>
  <c r="AH29" i="44"/>
  <c r="AH30" i="44"/>
  <c r="AH31" i="44"/>
  <c r="AH32" i="44"/>
  <c r="AH33" i="44"/>
  <c r="AH20" i="45"/>
  <c r="AH21" i="45"/>
  <c r="AH22" i="45"/>
  <c r="AH23" i="45"/>
  <c r="AH25" i="45"/>
  <c r="AH26" i="45"/>
  <c r="AH27" i="45"/>
  <c r="AH28" i="45"/>
  <c r="AH29" i="45"/>
  <c r="AH30" i="45"/>
  <c r="AH31" i="45"/>
  <c r="AH32" i="45"/>
  <c r="AH33" i="45"/>
  <c r="AH20" i="46"/>
  <c r="AH21" i="46"/>
  <c r="AH22" i="46"/>
  <c r="AH23" i="46"/>
  <c r="AH25" i="46"/>
  <c r="AH26" i="46"/>
  <c r="AH27" i="46"/>
  <c r="AH28" i="46"/>
  <c r="AH29" i="46"/>
  <c r="AH30" i="46"/>
  <c r="AH31" i="46"/>
  <c r="AH32" i="46"/>
  <c r="AH33" i="46"/>
  <c r="AH20" i="47"/>
  <c r="AH21" i="47"/>
  <c r="AH22" i="47"/>
  <c r="AH23" i="47"/>
  <c r="AH25" i="47"/>
  <c r="AH26" i="47"/>
  <c r="AH27" i="47"/>
  <c r="AH28" i="47"/>
  <c r="AH29" i="47"/>
  <c r="AH30" i="47"/>
  <c r="AH31" i="47"/>
  <c r="AH32" i="47"/>
  <c r="AH33" i="47"/>
  <c r="AH20" i="48"/>
  <c r="AH21" i="48"/>
  <c r="AH22" i="48"/>
  <c r="AH23" i="48"/>
  <c r="AH25" i="48"/>
  <c r="AH26" i="48"/>
  <c r="AH27" i="48"/>
  <c r="AH28" i="48"/>
  <c r="AH29" i="48"/>
  <c r="AH30" i="48"/>
  <c r="AH31" i="48"/>
  <c r="AH32" i="48"/>
  <c r="AH33" i="48"/>
  <c r="AH20" i="49"/>
  <c r="AH21" i="49"/>
  <c r="AH22" i="49"/>
  <c r="AH23" i="49"/>
  <c r="AH25" i="49"/>
  <c r="AH26" i="49"/>
  <c r="AH27" i="49"/>
  <c r="AH28" i="49"/>
  <c r="AH29" i="49"/>
  <c r="AH30" i="49"/>
  <c r="AH31" i="49"/>
  <c r="AH32" i="49"/>
  <c r="AH33" i="49"/>
  <c r="AH20" i="50"/>
  <c r="AH21" i="50"/>
  <c r="AH22" i="50"/>
  <c r="AH23" i="50"/>
  <c r="AH25" i="50"/>
  <c r="AH26" i="50"/>
  <c r="AH27" i="50"/>
  <c r="AH28" i="50"/>
  <c r="AH29" i="50"/>
  <c r="AH30" i="50"/>
  <c r="AH31" i="50"/>
  <c r="AH32" i="50"/>
  <c r="AH33" i="50"/>
  <c r="AH20" i="51"/>
  <c r="AH21" i="51"/>
  <c r="AH22" i="51"/>
  <c r="AH23" i="51"/>
  <c r="AH25" i="51"/>
  <c r="AH26" i="51"/>
  <c r="AH27" i="51"/>
  <c r="AH28" i="51"/>
  <c r="AH29" i="51"/>
  <c r="AH30" i="51"/>
  <c r="AH31" i="51"/>
  <c r="AH32" i="51"/>
  <c r="AH33" i="51"/>
  <c r="AH20" i="52"/>
  <c r="AH21" i="52"/>
  <c r="AH22" i="52"/>
  <c r="AH23" i="52"/>
  <c r="AH25" i="52"/>
  <c r="AH26" i="52"/>
  <c r="AH27" i="52"/>
  <c r="AH28" i="52"/>
  <c r="AH29" i="52"/>
  <c r="AH30" i="52"/>
  <c r="AH31" i="52"/>
  <c r="AH32" i="52"/>
  <c r="AH33" i="52"/>
  <c r="AH20" i="53"/>
  <c r="AH21" i="53"/>
  <c r="AH22" i="53"/>
  <c r="AH23" i="53"/>
  <c r="AH25" i="53"/>
  <c r="AH26" i="53"/>
  <c r="AH27" i="53"/>
  <c r="AH28" i="53"/>
  <c r="AH29" i="53"/>
  <c r="AH30" i="53"/>
  <c r="AH31" i="53"/>
  <c r="AH32" i="53"/>
  <c r="AH33" i="53"/>
  <c r="AH20" i="54"/>
  <c r="AH21" i="54"/>
  <c r="AH22" i="54"/>
  <c r="AH23" i="54"/>
  <c r="AH25" i="54"/>
  <c r="AH26" i="54"/>
  <c r="AH27" i="54"/>
  <c r="AH28" i="54"/>
  <c r="AH29" i="54"/>
  <c r="AH30" i="54"/>
  <c r="AH31" i="54"/>
  <c r="AH32" i="54"/>
  <c r="AH33" i="54"/>
  <c r="AH20" i="55"/>
  <c r="AH21" i="55"/>
  <c r="AH22" i="55"/>
  <c r="AH23" i="55"/>
  <c r="AH25" i="55"/>
  <c r="AH26" i="55"/>
  <c r="AH27" i="55"/>
  <c r="AH28" i="55"/>
  <c r="AH29" i="55"/>
  <c r="AH30" i="55"/>
  <c r="AH31" i="55"/>
  <c r="AH32" i="55"/>
  <c r="AH33" i="55"/>
  <c r="AH20" i="56"/>
  <c r="AH21" i="56"/>
  <c r="AH22" i="56"/>
  <c r="AH23" i="56"/>
  <c r="AH25" i="56"/>
  <c r="AH26" i="56"/>
  <c r="AH27" i="56"/>
  <c r="AH28" i="56"/>
  <c r="AH29" i="56"/>
  <c r="AH30" i="56"/>
  <c r="AH31" i="56"/>
  <c r="AH32" i="56"/>
  <c r="AH33" i="56"/>
  <c r="AH20" i="57"/>
  <c r="AH21" i="57"/>
  <c r="AH22" i="57"/>
  <c r="AH23" i="57"/>
  <c r="AH25" i="57"/>
  <c r="AH26" i="57"/>
  <c r="AH27" i="57"/>
  <c r="AH28" i="57"/>
  <c r="AH29" i="57"/>
  <c r="AH30" i="57"/>
  <c r="AH31" i="57"/>
  <c r="AH32" i="57"/>
  <c r="AH33" i="57"/>
  <c r="AH20" i="58"/>
  <c r="AH21" i="58"/>
  <c r="AH22" i="58"/>
  <c r="AH23" i="58"/>
  <c r="AH25" i="58"/>
  <c r="AH26" i="58"/>
  <c r="AH27" i="58"/>
  <c r="AH28" i="58"/>
  <c r="AH29" i="58"/>
  <c r="AH30" i="58"/>
  <c r="AH31" i="58"/>
  <c r="AH32" i="58"/>
  <c r="AH33" i="58"/>
  <c r="AH20" i="59"/>
  <c r="AH21" i="59"/>
  <c r="AH22" i="59"/>
  <c r="AH23" i="59"/>
  <c r="AH25" i="59"/>
  <c r="AH26" i="59"/>
  <c r="AH27" i="59"/>
  <c r="AH28" i="59"/>
  <c r="AH29" i="59"/>
  <c r="AH30" i="59"/>
  <c r="AH31" i="59"/>
  <c r="AH32" i="59"/>
  <c r="AH33" i="59"/>
  <c r="AH20" i="60"/>
  <c r="AH21" i="60"/>
  <c r="AH22" i="60"/>
  <c r="AH23" i="60"/>
  <c r="AH25" i="60"/>
  <c r="AH26" i="60"/>
  <c r="AH27" i="60"/>
  <c r="AH28" i="60"/>
  <c r="AH29" i="60"/>
  <c r="AH30" i="60"/>
  <c r="AH31" i="60"/>
  <c r="AH32" i="60"/>
  <c r="AH33" i="60"/>
  <c r="AH20" i="61"/>
  <c r="AH21" i="61"/>
  <c r="AH22" i="61"/>
  <c r="AH23" i="61"/>
  <c r="AH25" i="61"/>
  <c r="AH26" i="61"/>
  <c r="AH27" i="61"/>
  <c r="AH28" i="61"/>
  <c r="AH29" i="61"/>
  <c r="AH30" i="61"/>
  <c r="AH31" i="61"/>
  <c r="AH32" i="61"/>
  <c r="AH33" i="61"/>
  <c r="AH20" i="62"/>
  <c r="AH21" i="62"/>
  <c r="AH22" i="62"/>
  <c r="AH23" i="62"/>
  <c r="AH25" i="62"/>
  <c r="AH26" i="62"/>
  <c r="AH27" i="62"/>
  <c r="AH28" i="62"/>
  <c r="AH29" i="62"/>
  <c r="AH30" i="62"/>
  <c r="AH31" i="62"/>
  <c r="AH32" i="62"/>
  <c r="AH33" i="62"/>
  <c r="AH20" i="63"/>
  <c r="AH21" i="63"/>
  <c r="AH22" i="63"/>
  <c r="AH23" i="63"/>
  <c r="AH25" i="63"/>
  <c r="AH26" i="63"/>
  <c r="AH27" i="63"/>
  <c r="AH28" i="63"/>
  <c r="AH29" i="63"/>
  <c r="AH30" i="63"/>
  <c r="AH31" i="63"/>
  <c r="AH32" i="63"/>
  <c r="AH33" i="63"/>
  <c r="AH20" i="8"/>
  <c r="AH21" i="8"/>
  <c r="AH22" i="8"/>
  <c r="AH23" i="8"/>
  <c r="AH25" i="8"/>
  <c r="AH26" i="8"/>
  <c r="AH27" i="8"/>
  <c r="AH28" i="8"/>
  <c r="AH29" i="8"/>
  <c r="AH30" i="8"/>
  <c r="AH31" i="8"/>
  <c r="AH32" i="8"/>
  <c r="AH33" i="8"/>
  <c r="AH19" i="41"/>
  <c r="AH19" i="42"/>
  <c r="AH19" i="43"/>
  <c r="AH19" i="44"/>
  <c r="AH19" i="45"/>
  <c r="AH19" i="46"/>
  <c r="AH19" i="47"/>
  <c r="AH19" i="48"/>
  <c r="AH19" i="49"/>
  <c r="AH19" i="50"/>
  <c r="AH19" i="51"/>
  <c r="AH19" i="52"/>
  <c r="AH19" i="53"/>
  <c r="AH19" i="54"/>
  <c r="AH19" i="55"/>
  <c r="AH19" i="56"/>
  <c r="AH19" i="57"/>
  <c r="AH19" i="58"/>
  <c r="AH19" i="59"/>
  <c r="AH19" i="60"/>
  <c r="AH19" i="61"/>
  <c r="AH19" i="62"/>
  <c r="AH19" i="63"/>
  <c r="AH19" i="8"/>
  <c r="AG24" i="41"/>
  <c r="AG24" i="42"/>
  <c r="AG24" i="43"/>
  <c r="AG24" i="44"/>
  <c r="AG24" i="45"/>
  <c r="AG24" i="46"/>
  <c r="AG24" i="47"/>
  <c r="AG24" i="48"/>
  <c r="AG24" i="49"/>
  <c r="AG24" i="50"/>
  <c r="AG24" i="51"/>
  <c r="AG24" i="52"/>
  <c r="AG24" i="53"/>
  <c r="AG24" i="54"/>
  <c r="AG24" i="55"/>
  <c r="AG24" i="56"/>
  <c r="AG24" i="57"/>
  <c r="AG24" i="58"/>
  <c r="AG24" i="59"/>
  <c r="AG24" i="60"/>
  <c r="AG24" i="61"/>
  <c r="AG24" i="62"/>
  <c r="AG24" i="63"/>
  <c r="AG24" i="8"/>
  <c r="AG20" i="41"/>
  <c r="AG21" i="41"/>
  <c r="AG22" i="41"/>
  <c r="AG23" i="41"/>
  <c r="AG25" i="41"/>
  <c r="AG26" i="41"/>
  <c r="AG27" i="41"/>
  <c r="AG28" i="41"/>
  <c r="AG29" i="41"/>
  <c r="AG30" i="41"/>
  <c r="AG31" i="41"/>
  <c r="AG32" i="41"/>
  <c r="AG33" i="41"/>
  <c r="AG20" i="42"/>
  <c r="AG21" i="42"/>
  <c r="AG22" i="42"/>
  <c r="AG23" i="42"/>
  <c r="AG25" i="42"/>
  <c r="AG26" i="42"/>
  <c r="AG27" i="42"/>
  <c r="AG28" i="42"/>
  <c r="AG29" i="42"/>
  <c r="AG30" i="42"/>
  <c r="AG31" i="42"/>
  <c r="AG32" i="42"/>
  <c r="AG33" i="42"/>
  <c r="AG20" i="43"/>
  <c r="AG21" i="43"/>
  <c r="AG22" i="43"/>
  <c r="AG23" i="43"/>
  <c r="AG25" i="43"/>
  <c r="AG26" i="43"/>
  <c r="AG27" i="43"/>
  <c r="AG28" i="43"/>
  <c r="AG29" i="43"/>
  <c r="AG30" i="43"/>
  <c r="AG31" i="43"/>
  <c r="AG32" i="43"/>
  <c r="AG33" i="43"/>
  <c r="AG20" i="44"/>
  <c r="AG21" i="44"/>
  <c r="AG22" i="44"/>
  <c r="AG23" i="44"/>
  <c r="AG25" i="44"/>
  <c r="AG26" i="44"/>
  <c r="AG27" i="44"/>
  <c r="AG28" i="44"/>
  <c r="AG29" i="44"/>
  <c r="AG30" i="44"/>
  <c r="AG31" i="44"/>
  <c r="AG32" i="44"/>
  <c r="AG33" i="44"/>
  <c r="AG20" i="45"/>
  <c r="AG21" i="45"/>
  <c r="AG22" i="45"/>
  <c r="AG23" i="45"/>
  <c r="AG25" i="45"/>
  <c r="AG26" i="45"/>
  <c r="AG27" i="45"/>
  <c r="AG28" i="45"/>
  <c r="AG29" i="45"/>
  <c r="AG30" i="45"/>
  <c r="AG31" i="45"/>
  <c r="AG32" i="45"/>
  <c r="AG33" i="45"/>
  <c r="AG20" i="46"/>
  <c r="AG21" i="46"/>
  <c r="AG22" i="46"/>
  <c r="AG23" i="46"/>
  <c r="AG25" i="46"/>
  <c r="AG26" i="46"/>
  <c r="AG27" i="46"/>
  <c r="AG28" i="46"/>
  <c r="AG29" i="46"/>
  <c r="AG30" i="46"/>
  <c r="AG31" i="46"/>
  <c r="AG32" i="46"/>
  <c r="AG33" i="46"/>
  <c r="AG20" i="47"/>
  <c r="AG21" i="47"/>
  <c r="AG22" i="47"/>
  <c r="AG23" i="47"/>
  <c r="AG25" i="47"/>
  <c r="AG26" i="47"/>
  <c r="AG27" i="47"/>
  <c r="AG28" i="47"/>
  <c r="AG29" i="47"/>
  <c r="AG30" i="47"/>
  <c r="AG31" i="47"/>
  <c r="AG32" i="47"/>
  <c r="AG33" i="47"/>
  <c r="AG20" i="48"/>
  <c r="AG21" i="48"/>
  <c r="AG22" i="48"/>
  <c r="AG23" i="48"/>
  <c r="AG25" i="48"/>
  <c r="AG26" i="48"/>
  <c r="AG27" i="48"/>
  <c r="AG28" i="48"/>
  <c r="AG29" i="48"/>
  <c r="AG30" i="48"/>
  <c r="AG31" i="48"/>
  <c r="AG32" i="48"/>
  <c r="AG33" i="48"/>
  <c r="AG20" i="49"/>
  <c r="AG21" i="49"/>
  <c r="AG22" i="49"/>
  <c r="AG23" i="49"/>
  <c r="AG25" i="49"/>
  <c r="AG26" i="49"/>
  <c r="AG27" i="49"/>
  <c r="AG28" i="49"/>
  <c r="AG29" i="49"/>
  <c r="AG30" i="49"/>
  <c r="AG31" i="49"/>
  <c r="AG32" i="49"/>
  <c r="AG33" i="49"/>
  <c r="AG20" i="50"/>
  <c r="AG21" i="50"/>
  <c r="AG22" i="50"/>
  <c r="AG23" i="50"/>
  <c r="AG25" i="50"/>
  <c r="AG26" i="50"/>
  <c r="AG27" i="50"/>
  <c r="AG28" i="50"/>
  <c r="AG29" i="50"/>
  <c r="AG30" i="50"/>
  <c r="AG31" i="50"/>
  <c r="AG32" i="50"/>
  <c r="AG33" i="50"/>
  <c r="AG20" i="51"/>
  <c r="AG21" i="51"/>
  <c r="AG22" i="51"/>
  <c r="AG23" i="51"/>
  <c r="AG25" i="51"/>
  <c r="AG26" i="51"/>
  <c r="AG27" i="51"/>
  <c r="AG28" i="51"/>
  <c r="AG29" i="51"/>
  <c r="AG30" i="51"/>
  <c r="AG31" i="51"/>
  <c r="AG32" i="51"/>
  <c r="AG33" i="51"/>
  <c r="AG20" i="52"/>
  <c r="AG21" i="52"/>
  <c r="AG22" i="52"/>
  <c r="AG23" i="52"/>
  <c r="AG25" i="52"/>
  <c r="AG26" i="52"/>
  <c r="AG27" i="52"/>
  <c r="AG28" i="52"/>
  <c r="AG29" i="52"/>
  <c r="AG30" i="52"/>
  <c r="AG31" i="52"/>
  <c r="AG32" i="52"/>
  <c r="AG33" i="52"/>
  <c r="AG20" i="53"/>
  <c r="AG21" i="53"/>
  <c r="AG22" i="53"/>
  <c r="AG23" i="53"/>
  <c r="AG25" i="53"/>
  <c r="AG26" i="53"/>
  <c r="AG27" i="53"/>
  <c r="AG28" i="53"/>
  <c r="AG29" i="53"/>
  <c r="AG30" i="53"/>
  <c r="AG31" i="53"/>
  <c r="AG32" i="53"/>
  <c r="AG33" i="53"/>
  <c r="AG20" i="54"/>
  <c r="AG21" i="54"/>
  <c r="AG22" i="54"/>
  <c r="AG23" i="54"/>
  <c r="AG25" i="54"/>
  <c r="AG26" i="54"/>
  <c r="AG27" i="54"/>
  <c r="AG28" i="54"/>
  <c r="AG29" i="54"/>
  <c r="AG30" i="54"/>
  <c r="AG31" i="54"/>
  <c r="AG32" i="54"/>
  <c r="AG33" i="54"/>
  <c r="AG20" i="55"/>
  <c r="AG21" i="55"/>
  <c r="AG22" i="55"/>
  <c r="AG23" i="55"/>
  <c r="AG25" i="55"/>
  <c r="AG26" i="55"/>
  <c r="AG27" i="55"/>
  <c r="AG28" i="55"/>
  <c r="AG29" i="55"/>
  <c r="AG30" i="55"/>
  <c r="AG31" i="55"/>
  <c r="AG32" i="55"/>
  <c r="AG33" i="55"/>
  <c r="AG20" i="56"/>
  <c r="AG21" i="56"/>
  <c r="AG22" i="56"/>
  <c r="AG23" i="56"/>
  <c r="AG25" i="56"/>
  <c r="AG26" i="56"/>
  <c r="AG27" i="56"/>
  <c r="AG28" i="56"/>
  <c r="AG29" i="56"/>
  <c r="AG30" i="56"/>
  <c r="AG31" i="56"/>
  <c r="AG32" i="56"/>
  <c r="AG33" i="56"/>
  <c r="AG20" i="57"/>
  <c r="AG21" i="57"/>
  <c r="AG22" i="57"/>
  <c r="AG23" i="57"/>
  <c r="AG25" i="57"/>
  <c r="AG26" i="57"/>
  <c r="AG27" i="57"/>
  <c r="AG28" i="57"/>
  <c r="AG29" i="57"/>
  <c r="AG30" i="57"/>
  <c r="AG31" i="57"/>
  <c r="AG32" i="57"/>
  <c r="AG33" i="57"/>
  <c r="AG20" i="58"/>
  <c r="AG21" i="58"/>
  <c r="AG22" i="58"/>
  <c r="AG23" i="58"/>
  <c r="AG25" i="58"/>
  <c r="AG26" i="58"/>
  <c r="AG27" i="58"/>
  <c r="AG28" i="58"/>
  <c r="AG29" i="58"/>
  <c r="AG30" i="58"/>
  <c r="AG31" i="58"/>
  <c r="AG32" i="58"/>
  <c r="AG33" i="58"/>
  <c r="AG20" i="59"/>
  <c r="AG21" i="59"/>
  <c r="AG22" i="59"/>
  <c r="AG23" i="59"/>
  <c r="AG25" i="59"/>
  <c r="AG26" i="59"/>
  <c r="AG27" i="59"/>
  <c r="AG28" i="59"/>
  <c r="AG29" i="59"/>
  <c r="AG30" i="59"/>
  <c r="AG31" i="59"/>
  <c r="AG32" i="59"/>
  <c r="AG33" i="59"/>
  <c r="AG20" i="60"/>
  <c r="AG21" i="60"/>
  <c r="AG22" i="60"/>
  <c r="AG23" i="60"/>
  <c r="AG25" i="60"/>
  <c r="AG26" i="60"/>
  <c r="AG27" i="60"/>
  <c r="AG28" i="60"/>
  <c r="AG29" i="60"/>
  <c r="AG30" i="60"/>
  <c r="AG31" i="60"/>
  <c r="AG32" i="60"/>
  <c r="AG33" i="60"/>
  <c r="AG20" i="61"/>
  <c r="AG21" i="61"/>
  <c r="AG22" i="61"/>
  <c r="AG23" i="61"/>
  <c r="AG25" i="61"/>
  <c r="AG26" i="61"/>
  <c r="AG27" i="61"/>
  <c r="AG28" i="61"/>
  <c r="AG29" i="61"/>
  <c r="AG30" i="61"/>
  <c r="AG31" i="61"/>
  <c r="AG32" i="61"/>
  <c r="AG33" i="61"/>
  <c r="AG20" i="62"/>
  <c r="AG21" i="62"/>
  <c r="AG22" i="62"/>
  <c r="AG23" i="62"/>
  <c r="AG25" i="62"/>
  <c r="AG26" i="62"/>
  <c r="AG27" i="62"/>
  <c r="AG28" i="62"/>
  <c r="AG29" i="62"/>
  <c r="AG30" i="62"/>
  <c r="AG31" i="62"/>
  <c r="AG32" i="62"/>
  <c r="AG33" i="62"/>
  <c r="AG20" i="63"/>
  <c r="AG21" i="63"/>
  <c r="AG22" i="63"/>
  <c r="AG23" i="63"/>
  <c r="AG25" i="63"/>
  <c r="AG26" i="63"/>
  <c r="AG27" i="63"/>
  <c r="AG28" i="63"/>
  <c r="AG29" i="63"/>
  <c r="AG30" i="63"/>
  <c r="AG31" i="63"/>
  <c r="AG32" i="63"/>
  <c r="AG33" i="63"/>
  <c r="AG20" i="8"/>
  <c r="AG21" i="8"/>
  <c r="AG22" i="8"/>
  <c r="AG23" i="8"/>
  <c r="AG25" i="8"/>
  <c r="AG26" i="8"/>
  <c r="AG27" i="8"/>
  <c r="AG28" i="8"/>
  <c r="AG29" i="8"/>
  <c r="AG30" i="8"/>
  <c r="AG31" i="8"/>
  <c r="AG32" i="8"/>
  <c r="AG33" i="8"/>
  <c r="AG19" i="41"/>
  <c r="AG19" i="42"/>
  <c r="AG19" i="43"/>
  <c r="AG19" i="44"/>
  <c r="AG19" i="45"/>
  <c r="AG19" i="46"/>
  <c r="AG19" i="47"/>
  <c r="AG19" i="48"/>
  <c r="AG19" i="49"/>
  <c r="AG19" i="50"/>
  <c r="AG19" i="51"/>
  <c r="AG19" i="52"/>
  <c r="AG19" i="53"/>
  <c r="AG19" i="54"/>
  <c r="AG19" i="55"/>
  <c r="AG19" i="56"/>
  <c r="AG19" i="57"/>
  <c r="AG19" i="58"/>
  <c r="AG19" i="59"/>
  <c r="AG19" i="60"/>
  <c r="AG19" i="61"/>
  <c r="AG19" i="62"/>
  <c r="AG19" i="63"/>
  <c r="AG19" i="8"/>
  <c r="I15" i="4"/>
  <c r="I39" i="4"/>
  <c r="I38" i="4"/>
  <c r="I37" i="4"/>
  <c r="I36" i="4"/>
  <c r="I35" i="4"/>
  <c r="I34" i="4"/>
  <c r="I33" i="4"/>
  <c r="I32" i="4"/>
  <c r="I31" i="4"/>
  <c r="I30" i="4"/>
  <c r="I29" i="4"/>
  <c r="I28" i="4"/>
  <c r="I27" i="4"/>
  <c r="I26" i="4"/>
  <c r="I25" i="4"/>
  <c r="I24" i="4"/>
  <c r="I23" i="4"/>
  <c r="I22" i="4"/>
  <c r="I21" i="4"/>
  <c r="I20" i="4"/>
  <c r="I19" i="4"/>
  <c r="I18" i="4"/>
  <c r="I17" i="4"/>
  <c r="I16" i="4"/>
  <c r="C28" i="4"/>
  <c r="C29" i="4"/>
  <c r="C30" i="4"/>
  <c r="C31" i="4"/>
  <c r="C32" i="4"/>
  <c r="C33" i="4"/>
  <c r="C34" i="4"/>
  <c r="C35" i="4"/>
  <c r="C36" i="4"/>
  <c r="C37" i="4"/>
  <c r="C38" i="4"/>
  <c r="C39" i="4"/>
  <c r="F13" i="40"/>
  <c r="C8" i="6" s="1"/>
  <c r="F9" i="68"/>
  <c r="F8" i="68"/>
  <c r="C10" i="4"/>
  <c r="C9" i="4"/>
  <c r="O106" i="40"/>
  <c r="P108" i="40"/>
  <c r="P98" i="40"/>
  <c r="P99" i="40"/>
  <c r="P84" i="40"/>
  <c r="P85" i="40"/>
  <c r="P86" i="40"/>
  <c r="P87" i="40"/>
  <c r="P88" i="40"/>
  <c r="P89" i="40"/>
  <c r="P83" i="40"/>
  <c r="P73" i="40"/>
  <c r="P74" i="40"/>
  <c r="P75" i="40"/>
  <c r="P76" i="40"/>
  <c r="P77" i="40"/>
  <c r="P78" i="40"/>
  <c r="P72" i="40"/>
  <c r="P62" i="40"/>
  <c r="P63" i="40"/>
  <c r="P64" i="40"/>
  <c r="P65" i="40"/>
  <c r="P66" i="40"/>
  <c r="P67" i="40"/>
  <c r="P61" i="40"/>
  <c r="P51" i="40"/>
  <c r="P52" i="40"/>
  <c r="P53" i="40"/>
  <c r="P54" i="40"/>
  <c r="P55" i="40"/>
  <c r="P56" i="40"/>
  <c r="P50" i="40"/>
  <c r="P57" i="40" s="1"/>
  <c r="P40" i="40"/>
  <c r="P41" i="40"/>
  <c r="P42" i="40"/>
  <c r="P43" i="40"/>
  <c r="P44" i="40"/>
  <c r="P45" i="40"/>
  <c r="P39" i="40"/>
  <c r="P46" i="40" s="1"/>
  <c r="P29" i="40"/>
  <c r="P30" i="40"/>
  <c r="P31" i="40"/>
  <c r="P32" i="40"/>
  <c r="P33" i="40"/>
  <c r="P34" i="40"/>
  <c r="P28" i="40"/>
  <c r="P35" i="40" s="1"/>
  <c r="B73" i="68"/>
  <c r="B88" i="68" s="1"/>
  <c r="B103" i="68" s="1"/>
  <c r="B118" i="68" s="1"/>
  <c r="B133" i="68" s="1"/>
  <c r="B148" i="68" s="1"/>
  <c r="B163" i="68" s="1"/>
  <c r="B178" i="68" s="1"/>
  <c r="B193" i="68" s="1"/>
  <c r="B208" i="68" s="1"/>
  <c r="B223" i="68" s="1"/>
  <c r="B238" i="68" s="1"/>
  <c r="B253" i="68" s="1"/>
  <c r="B268" i="68" s="1"/>
  <c r="B283" i="68" s="1"/>
  <c r="B298" i="68" s="1"/>
  <c r="B313" i="68" s="1"/>
  <c r="B328" i="68" s="1"/>
  <c r="B343" i="68" s="1"/>
  <c r="B358" i="68" s="1"/>
  <c r="B373" i="68" s="1"/>
  <c r="B388" i="68" s="1"/>
  <c r="B403" i="68" s="1"/>
  <c r="P418" i="68"/>
  <c r="G11" i="68"/>
  <c r="AL19" i="63" l="1"/>
  <c r="I403" i="68"/>
  <c r="AL19" i="62"/>
  <c r="I388" i="68"/>
  <c r="AL19" i="61"/>
  <c r="I373" i="68"/>
  <c r="AL19" i="60"/>
  <c r="I358" i="68"/>
  <c r="AL19" i="59"/>
  <c r="I343" i="68"/>
  <c r="AL19" i="58"/>
  <c r="I328" i="68"/>
  <c r="AL19" i="57"/>
  <c r="I313" i="68"/>
  <c r="AL19" i="56"/>
  <c r="I298" i="68"/>
  <c r="AL19" i="55"/>
  <c r="I283" i="68"/>
  <c r="AL19" i="54"/>
  <c r="I268" i="68"/>
  <c r="AL19" i="53"/>
  <c r="I253" i="68"/>
  <c r="AL19" i="52"/>
  <c r="I238" i="68"/>
  <c r="AL19" i="51"/>
  <c r="I223" i="68"/>
  <c r="AL19" i="50"/>
  <c r="I208" i="68"/>
  <c r="AL19" i="49"/>
  <c r="I193" i="68"/>
  <c r="AL19" i="48"/>
  <c r="I178" i="68"/>
  <c r="AL19" i="47"/>
  <c r="I163" i="68"/>
  <c r="AL19" i="46"/>
  <c r="I148" i="68"/>
  <c r="AL19" i="45"/>
  <c r="I133" i="68"/>
  <c r="AL19" i="44"/>
  <c r="I118" i="68"/>
  <c r="AL19" i="43"/>
  <c r="I103" i="68"/>
  <c r="AL19" i="42"/>
  <c r="I88" i="68"/>
  <c r="AL19" i="41"/>
  <c r="I73" i="68"/>
  <c r="AL33" i="63"/>
  <c r="I417" i="68"/>
  <c r="AL32" i="63"/>
  <c r="I416" i="68"/>
  <c r="AL31" i="63"/>
  <c r="I415" i="68"/>
  <c r="AL30" i="63"/>
  <c r="I414" i="68"/>
  <c r="AL29" i="63"/>
  <c r="I413" i="68"/>
  <c r="AL28" i="63"/>
  <c r="I412" i="68"/>
  <c r="AL27" i="63"/>
  <c r="I411" i="68"/>
  <c r="AL26" i="63"/>
  <c r="I410" i="68"/>
  <c r="AL25" i="63"/>
  <c r="I409" i="68"/>
  <c r="AL23" i="63"/>
  <c r="I407" i="68"/>
  <c r="AL22" i="63"/>
  <c r="I406" i="68"/>
  <c r="AL21" i="63"/>
  <c r="I405" i="68"/>
  <c r="AL20" i="63"/>
  <c r="I404" i="68"/>
  <c r="AL33" i="62"/>
  <c r="I402" i="68"/>
  <c r="AL32" i="62"/>
  <c r="I401" i="68"/>
  <c r="AL31" i="62"/>
  <c r="I400" i="68"/>
  <c r="AL30" i="62"/>
  <c r="I399" i="68"/>
  <c r="AL29" i="62"/>
  <c r="I398" i="68"/>
  <c r="AL28" i="62"/>
  <c r="I397" i="68"/>
  <c r="AL27" i="62"/>
  <c r="I396" i="68"/>
  <c r="AL26" i="62"/>
  <c r="I395" i="68"/>
  <c r="AL25" i="62"/>
  <c r="I394" i="68"/>
  <c r="AL23" i="62"/>
  <c r="I392" i="68"/>
  <c r="AL22" i="62"/>
  <c r="I391" i="68"/>
  <c r="AL21" i="62"/>
  <c r="I390" i="68"/>
  <c r="AL20" i="62"/>
  <c r="I389" i="68"/>
  <c r="AL33" i="61"/>
  <c r="I387" i="68"/>
  <c r="AL32" i="61"/>
  <c r="I386" i="68"/>
  <c r="AL31" i="61"/>
  <c r="I385" i="68"/>
  <c r="AL30" i="61"/>
  <c r="I384" i="68"/>
  <c r="AL29" i="61"/>
  <c r="I383" i="68"/>
  <c r="AL28" i="61"/>
  <c r="I382" i="68"/>
  <c r="AL27" i="61"/>
  <c r="I381" i="68"/>
  <c r="AL26" i="61"/>
  <c r="I380" i="68"/>
  <c r="AL25" i="61"/>
  <c r="I379" i="68"/>
  <c r="AL23" i="61"/>
  <c r="I377" i="68"/>
  <c r="AL22" i="61"/>
  <c r="I376" i="68"/>
  <c r="AL21" i="61"/>
  <c r="I375" i="68"/>
  <c r="AL20" i="61"/>
  <c r="I374" i="68"/>
  <c r="AL33" i="60"/>
  <c r="I372" i="68"/>
  <c r="AL32" i="60"/>
  <c r="I371" i="68"/>
  <c r="AL31" i="60"/>
  <c r="I370" i="68"/>
  <c r="AL30" i="60"/>
  <c r="I369" i="68"/>
  <c r="AL29" i="60"/>
  <c r="I368" i="68"/>
  <c r="AL28" i="60"/>
  <c r="I367" i="68"/>
  <c r="AL27" i="60"/>
  <c r="I366" i="68"/>
  <c r="AL26" i="60"/>
  <c r="I365" i="68"/>
  <c r="AL25" i="60"/>
  <c r="I364" i="68"/>
  <c r="AL23" i="60"/>
  <c r="I362" i="68"/>
  <c r="AL22" i="60"/>
  <c r="I361" i="68"/>
  <c r="AL21" i="60"/>
  <c r="I360" i="68"/>
  <c r="AL20" i="60"/>
  <c r="I359" i="68"/>
  <c r="AL33" i="59"/>
  <c r="I357" i="68"/>
  <c r="AL32" i="59"/>
  <c r="I356" i="68"/>
  <c r="AL31" i="59"/>
  <c r="I355" i="68"/>
  <c r="AL30" i="59"/>
  <c r="I354" i="68"/>
  <c r="AL29" i="59"/>
  <c r="I353" i="68"/>
  <c r="AL28" i="59"/>
  <c r="I352" i="68"/>
  <c r="AL27" i="59"/>
  <c r="I351" i="68"/>
  <c r="AL26" i="59"/>
  <c r="I350" i="68"/>
  <c r="AL25" i="59"/>
  <c r="I349" i="68"/>
  <c r="AL23" i="59"/>
  <c r="I347" i="68"/>
  <c r="AL22" i="59"/>
  <c r="I346" i="68"/>
  <c r="AL21" i="59"/>
  <c r="I345" i="68"/>
  <c r="AL20" i="59"/>
  <c r="I344" i="68"/>
  <c r="AL33" i="58"/>
  <c r="I342" i="68"/>
  <c r="AL32" i="58"/>
  <c r="I341" i="68"/>
  <c r="AL31" i="58"/>
  <c r="I340" i="68"/>
  <c r="AL30" i="58"/>
  <c r="I339" i="68"/>
  <c r="AL29" i="58"/>
  <c r="I338" i="68"/>
  <c r="AL28" i="58"/>
  <c r="I337" i="68"/>
  <c r="AL27" i="58"/>
  <c r="I336" i="68"/>
  <c r="AL26" i="58"/>
  <c r="I335" i="68"/>
  <c r="AL25" i="58"/>
  <c r="I334" i="68"/>
  <c r="AL23" i="58"/>
  <c r="I332" i="68"/>
  <c r="AL22" i="58"/>
  <c r="I331" i="68"/>
  <c r="AL21" i="58"/>
  <c r="I330" i="68"/>
  <c r="AL20" i="58"/>
  <c r="I329" i="68"/>
  <c r="AL33" i="57"/>
  <c r="I327" i="68"/>
  <c r="AL32" i="57"/>
  <c r="I326" i="68"/>
  <c r="AL31" i="57"/>
  <c r="I325" i="68"/>
  <c r="AL30" i="57"/>
  <c r="I324" i="68"/>
  <c r="AL29" i="57"/>
  <c r="I323" i="68"/>
  <c r="AL28" i="57"/>
  <c r="I322" i="68"/>
  <c r="AL27" i="57"/>
  <c r="I321" i="68"/>
  <c r="AL26" i="57"/>
  <c r="I320" i="68"/>
  <c r="AL25" i="57"/>
  <c r="I319" i="68"/>
  <c r="AL23" i="57"/>
  <c r="I317" i="68"/>
  <c r="AL22" i="57"/>
  <c r="I316" i="68"/>
  <c r="AL21" i="57"/>
  <c r="I315" i="68"/>
  <c r="AL20" i="57"/>
  <c r="I314" i="68"/>
  <c r="AL33" i="56"/>
  <c r="I312" i="68"/>
  <c r="AL32" i="56"/>
  <c r="I311" i="68"/>
  <c r="AL31" i="56"/>
  <c r="I310" i="68"/>
  <c r="AL30" i="56"/>
  <c r="I309" i="68"/>
  <c r="AL29" i="56"/>
  <c r="I308" i="68"/>
  <c r="AL28" i="56"/>
  <c r="I307" i="68"/>
  <c r="AL27" i="56"/>
  <c r="I306" i="68"/>
  <c r="AL26" i="56"/>
  <c r="I305" i="68"/>
  <c r="AL25" i="56"/>
  <c r="I304" i="68"/>
  <c r="AL23" i="56"/>
  <c r="I302" i="68"/>
  <c r="AL22" i="56"/>
  <c r="I301" i="68"/>
  <c r="AL21" i="56"/>
  <c r="I300" i="68"/>
  <c r="AL20" i="56"/>
  <c r="I299" i="68"/>
  <c r="AL33" i="55"/>
  <c r="I297" i="68"/>
  <c r="AL32" i="55"/>
  <c r="I296" i="68"/>
  <c r="AL31" i="55"/>
  <c r="I295" i="68"/>
  <c r="AL30" i="55"/>
  <c r="I294" i="68"/>
  <c r="AL29" i="55"/>
  <c r="I293" i="68"/>
  <c r="AL28" i="55"/>
  <c r="I292" i="68"/>
  <c r="AL27" i="55"/>
  <c r="I291" i="68"/>
  <c r="AL26" i="55"/>
  <c r="I290" i="68"/>
  <c r="AL25" i="55"/>
  <c r="I289" i="68"/>
  <c r="AL23" i="55"/>
  <c r="I287" i="68"/>
  <c r="AL22" i="55"/>
  <c r="I286" i="68"/>
  <c r="AL21" i="55"/>
  <c r="I285" i="68"/>
  <c r="AL20" i="55"/>
  <c r="I284" i="68"/>
  <c r="AL33" i="54"/>
  <c r="I282" i="68"/>
  <c r="AL32" i="54"/>
  <c r="I281" i="68"/>
  <c r="AL31" i="54"/>
  <c r="I280" i="68"/>
  <c r="AL30" i="54"/>
  <c r="I279" i="68"/>
  <c r="AL29" i="54"/>
  <c r="I278" i="68"/>
  <c r="AL28" i="54"/>
  <c r="I277" i="68"/>
  <c r="AL27" i="54"/>
  <c r="I276" i="68"/>
  <c r="AL26" i="54"/>
  <c r="I275" i="68"/>
  <c r="AL25" i="54"/>
  <c r="I274" i="68"/>
  <c r="AL23" i="54"/>
  <c r="I272" i="68"/>
  <c r="AL22" i="54"/>
  <c r="I271" i="68"/>
  <c r="AL21" i="54"/>
  <c r="I270" i="68"/>
  <c r="AL20" i="54"/>
  <c r="I269" i="68"/>
  <c r="AL33" i="53"/>
  <c r="I267" i="68"/>
  <c r="AL32" i="53"/>
  <c r="I266" i="68"/>
  <c r="AL31" i="53"/>
  <c r="I265" i="68"/>
  <c r="AL30" i="53"/>
  <c r="I264" i="68"/>
  <c r="AL29" i="53"/>
  <c r="I263" i="68"/>
  <c r="AL28" i="53"/>
  <c r="I262" i="68"/>
  <c r="AL27" i="53"/>
  <c r="I261" i="68"/>
  <c r="AL26" i="53"/>
  <c r="I260" i="68"/>
  <c r="AL25" i="53"/>
  <c r="I259" i="68"/>
  <c r="AL23" i="53"/>
  <c r="I257" i="68"/>
  <c r="AL22" i="53"/>
  <c r="I256" i="68"/>
  <c r="AL21" i="53"/>
  <c r="I255" i="68"/>
  <c r="AL20" i="53"/>
  <c r="I254" i="68"/>
  <c r="AL33" i="52"/>
  <c r="I252" i="68"/>
  <c r="AL32" i="52"/>
  <c r="I251" i="68"/>
  <c r="AL31" i="52"/>
  <c r="I250" i="68"/>
  <c r="AL30" i="52"/>
  <c r="I249" i="68"/>
  <c r="AL29" i="52"/>
  <c r="I248" i="68"/>
  <c r="AL28" i="52"/>
  <c r="I247" i="68"/>
  <c r="AL27" i="52"/>
  <c r="I246" i="68"/>
  <c r="AL26" i="52"/>
  <c r="I245" i="68"/>
  <c r="AL25" i="52"/>
  <c r="I244" i="68"/>
  <c r="AL23" i="52"/>
  <c r="I242" i="68"/>
  <c r="AL22" i="52"/>
  <c r="I241" i="68"/>
  <c r="AL21" i="52"/>
  <c r="I240" i="68"/>
  <c r="AL20" i="52"/>
  <c r="I239" i="68"/>
  <c r="AL33" i="51"/>
  <c r="I237" i="68"/>
  <c r="AL32" i="51"/>
  <c r="I236" i="68"/>
  <c r="AL31" i="51"/>
  <c r="I235" i="68"/>
  <c r="AL30" i="51"/>
  <c r="I234" i="68"/>
  <c r="AL29" i="51"/>
  <c r="I233" i="68"/>
  <c r="AL28" i="51"/>
  <c r="I232" i="68"/>
  <c r="AL27" i="51"/>
  <c r="I231" i="68"/>
  <c r="AL26" i="51"/>
  <c r="I230" i="68"/>
  <c r="AL25" i="51"/>
  <c r="I229" i="68"/>
  <c r="AL23" i="51"/>
  <c r="I227" i="68"/>
  <c r="AL22" i="51"/>
  <c r="I226" i="68"/>
  <c r="AL21" i="51"/>
  <c r="I225" i="68"/>
  <c r="AL20" i="51"/>
  <c r="I224" i="68"/>
  <c r="AL33" i="50"/>
  <c r="I222" i="68"/>
  <c r="AL32" i="50"/>
  <c r="I221" i="68"/>
  <c r="AL31" i="50"/>
  <c r="I220" i="68"/>
  <c r="AL30" i="50"/>
  <c r="I219" i="68"/>
  <c r="AL29" i="50"/>
  <c r="I218" i="68"/>
  <c r="AL28" i="50"/>
  <c r="I217" i="68"/>
  <c r="AL27" i="50"/>
  <c r="I216" i="68"/>
  <c r="AL26" i="50"/>
  <c r="I215" i="68"/>
  <c r="AL25" i="50"/>
  <c r="I214" i="68"/>
  <c r="AL23" i="50"/>
  <c r="I212" i="68"/>
  <c r="AL22" i="50"/>
  <c r="I211" i="68"/>
  <c r="AL21" i="50"/>
  <c r="I210" i="68"/>
  <c r="AL20" i="50"/>
  <c r="I209" i="68"/>
  <c r="AL33" i="49"/>
  <c r="I207" i="68"/>
  <c r="AL32" i="49"/>
  <c r="I206" i="68"/>
  <c r="AL31" i="49"/>
  <c r="I205" i="68"/>
  <c r="AL30" i="49"/>
  <c r="I204" i="68"/>
  <c r="AL29" i="49"/>
  <c r="I203" i="68"/>
  <c r="AL28" i="49"/>
  <c r="I202" i="68"/>
  <c r="AL27" i="49"/>
  <c r="I201" i="68"/>
  <c r="AL26" i="49"/>
  <c r="I200" i="68"/>
  <c r="AL25" i="49"/>
  <c r="I199" i="68"/>
  <c r="AL23" i="49"/>
  <c r="I197" i="68"/>
  <c r="AL22" i="49"/>
  <c r="I196" i="68"/>
  <c r="AL21" i="49"/>
  <c r="I195" i="68"/>
  <c r="AL20" i="49"/>
  <c r="I194" i="68"/>
  <c r="AL33" i="48"/>
  <c r="I192" i="68"/>
  <c r="AL32" i="48"/>
  <c r="I191" i="68"/>
  <c r="AL31" i="48"/>
  <c r="I190" i="68"/>
  <c r="AL30" i="48"/>
  <c r="I189" i="68"/>
  <c r="AL29" i="48"/>
  <c r="I188" i="68"/>
  <c r="AL28" i="48"/>
  <c r="I187" i="68"/>
  <c r="AL27" i="48"/>
  <c r="I186" i="68"/>
  <c r="AL26" i="48"/>
  <c r="I185" i="68"/>
  <c r="AL25" i="48"/>
  <c r="I184" i="68"/>
  <c r="AL23" i="48"/>
  <c r="I182" i="68"/>
  <c r="AL22" i="48"/>
  <c r="I181" i="68"/>
  <c r="AL21" i="48"/>
  <c r="I180" i="68"/>
  <c r="AL20" i="48"/>
  <c r="I179" i="68"/>
  <c r="AL33" i="47"/>
  <c r="I177" i="68"/>
  <c r="AL32" i="47"/>
  <c r="I176" i="68"/>
  <c r="AL31" i="47"/>
  <c r="I175" i="68"/>
  <c r="AL30" i="47"/>
  <c r="I174" i="68"/>
  <c r="AL29" i="47"/>
  <c r="I173" i="68"/>
  <c r="AL28" i="47"/>
  <c r="I172" i="68"/>
  <c r="AL27" i="47"/>
  <c r="I171" i="68"/>
  <c r="AL26" i="47"/>
  <c r="I170" i="68"/>
  <c r="AL25" i="47"/>
  <c r="I169" i="68"/>
  <c r="AL23" i="47"/>
  <c r="I167" i="68"/>
  <c r="AL22" i="47"/>
  <c r="I166" i="68"/>
  <c r="AL21" i="47"/>
  <c r="I165" i="68"/>
  <c r="AL20" i="47"/>
  <c r="I164" i="68"/>
  <c r="AL33" i="46"/>
  <c r="I162" i="68"/>
  <c r="AL32" i="46"/>
  <c r="I161" i="68"/>
  <c r="AL31" i="46"/>
  <c r="I160" i="68"/>
  <c r="AL30" i="46"/>
  <c r="I159" i="68"/>
  <c r="AL29" i="46"/>
  <c r="I158" i="68"/>
  <c r="AL28" i="46"/>
  <c r="I157" i="68"/>
  <c r="AL27" i="46"/>
  <c r="I156" i="68"/>
  <c r="AL26" i="46"/>
  <c r="I155" i="68"/>
  <c r="AL25" i="46"/>
  <c r="I154" i="68"/>
  <c r="AL23" i="46"/>
  <c r="I152" i="68"/>
  <c r="AL22" i="46"/>
  <c r="I151" i="68"/>
  <c r="AL21" i="46"/>
  <c r="I150" i="68"/>
  <c r="AL20" i="46"/>
  <c r="I149" i="68"/>
  <c r="AL33" i="45"/>
  <c r="I147" i="68"/>
  <c r="AL32" i="45"/>
  <c r="I146" i="68"/>
  <c r="AL31" i="45"/>
  <c r="I145" i="68"/>
  <c r="AL30" i="45"/>
  <c r="I144" i="68"/>
  <c r="AL29" i="45"/>
  <c r="I143" i="68"/>
  <c r="AL28" i="45"/>
  <c r="I142" i="68"/>
  <c r="AL27" i="45"/>
  <c r="I141" i="68"/>
  <c r="AL26" i="45"/>
  <c r="I140" i="68"/>
  <c r="AL25" i="45"/>
  <c r="I139" i="68"/>
  <c r="AL23" i="45"/>
  <c r="I137" i="68"/>
  <c r="AL22" i="45"/>
  <c r="I136" i="68"/>
  <c r="AL21" i="45"/>
  <c r="I135" i="68"/>
  <c r="AL20" i="45"/>
  <c r="I134" i="68"/>
  <c r="AL33" i="44"/>
  <c r="I132" i="68"/>
  <c r="AL32" i="44"/>
  <c r="I131" i="68"/>
  <c r="AL31" i="44"/>
  <c r="I130" i="68"/>
  <c r="AL30" i="44"/>
  <c r="I129" i="68"/>
  <c r="AL29" i="44"/>
  <c r="I128" i="68"/>
  <c r="AL28" i="44"/>
  <c r="I127" i="68"/>
  <c r="AL27" i="44"/>
  <c r="I126" i="68"/>
  <c r="AL26" i="44"/>
  <c r="I125" i="68"/>
  <c r="AL25" i="44"/>
  <c r="I124" i="68"/>
  <c r="AL23" i="44"/>
  <c r="I122" i="68"/>
  <c r="AL22" i="44"/>
  <c r="I121" i="68"/>
  <c r="AL21" i="44"/>
  <c r="I120" i="68"/>
  <c r="AL20" i="44"/>
  <c r="I119" i="68"/>
  <c r="AL33" i="43"/>
  <c r="I117" i="68"/>
  <c r="AL32" i="43"/>
  <c r="I116" i="68"/>
  <c r="AL31" i="43"/>
  <c r="I115" i="68"/>
  <c r="AL30" i="43"/>
  <c r="I114" i="68"/>
  <c r="AL29" i="43"/>
  <c r="I113" i="68"/>
  <c r="AL28" i="43"/>
  <c r="I112" i="68"/>
  <c r="AL27" i="43"/>
  <c r="I111" i="68"/>
  <c r="AL26" i="43"/>
  <c r="I110" i="68"/>
  <c r="AL25" i="43"/>
  <c r="I109" i="68"/>
  <c r="AL23" i="43"/>
  <c r="I107" i="68"/>
  <c r="AL22" i="43"/>
  <c r="I106" i="68"/>
  <c r="AL21" i="43"/>
  <c r="I105" i="68"/>
  <c r="AL20" i="43"/>
  <c r="I104" i="68"/>
  <c r="AL33" i="42"/>
  <c r="I102" i="68"/>
  <c r="AL32" i="42"/>
  <c r="I101" i="68"/>
  <c r="AL31" i="42"/>
  <c r="I100" i="68"/>
  <c r="AL30" i="42"/>
  <c r="I99" i="68"/>
  <c r="AL29" i="42"/>
  <c r="I98" i="68"/>
  <c r="AL28" i="42"/>
  <c r="I97" i="68"/>
  <c r="AL27" i="42"/>
  <c r="I96" i="68"/>
  <c r="AL26" i="42"/>
  <c r="I95" i="68"/>
  <c r="AL25" i="42"/>
  <c r="I94" i="68"/>
  <c r="AL23" i="42"/>
  <c r="I92" i="68"/>
  <c r="AL22" i="42"/>
  <c r="I91" i="68"/>
  <c r="AL21" i="42"/>
  <c r="I90" i="68"/>
  <c r="AL20" i="42"/>
  <c r="I89" i="68"/>
  <c r="AL33" i="41"/>
  <c r="I87" i="68"/>
  <c r="AL32" i="41"/>
  <c r="I86" i="68"/>
  <c r="AL31" i="41"/>
  <c r="I85" i="68"/>
  <c r="AL30" i="41"/>
  <c r="I84" i="68"/>
  <c r="AL29" i="41"/>
  <c r="I83" i="68"/>
  <c r="AL28" i="41"/>
  <c r="I82" i="68"/>
  <c r="AL27" i="41"/>
  <c r="I81" i="68"/>
  <c r="AL26" i="41"/>
  <c r="I80" i="68"/>
  <c r="AL25" i="41"/>
  <c r="I79" i="68"/>
  <c r="AL23" i="41"/>
  <c r="I77" i="68"/>
  <c r="AL22" i="41"/>
  <c r="I76" i="68"/>
  <c r="AL21" i="41"/>
  <c r="I75" i="68"/>
  <c r="AL20" i="41"/>
  <c r="I74" i="68"/>
  <c r="AL24" i="63"/>
  <c r="I408" i="68"/>
  <c r="AL24" i="62"/>
  <c r="I393" i="68"/>
  <c r="AL24" i="61"/>
  <c r="I378" i="68"/>
  <c r="AL24" i="60"/>
  <c r="I363" i="68"/>
  <c r="AL24" i="59"/>
  <c r="I348" i="68"/>
  <c r="AL24" i="58"/>
  <c r="I333" i="68"/>
  <c r="AL24" i="57"/>
  <c r="I318" i="68"/>
  <c r="AL24" i="56"/>
  <c r="I303" i="68"/>
  <c r="AL24" i="55"/>
  <c r="I288" i="68"/>
  <c r="AL24" i="54"/>
  <c r="I273" i="68"/>
  <c r="AL24" i="53"/>
  <c r="I258" i="68"/>
  <c r="AL24" i="52"/>
  <c r="I243" i="68"/>
  <c r="AL24" i="51"/>
  <c r="I228" i="68"/>
  <c r="AL24" i="50"/>
  <c r="I213" i="68"/>
  <c r="AL24" i="49"/>
  <c r="I198" i="68"/>
  <c r="AL24" i="48"/>
  <c r="I183" i="68"/>
  <c r="AL24" i="47"/>
  <c r="I168" i="68"/>
  <c r="AL24" i="46"/>
  <c r="I153" i="68"/>
  <c r="AL24" i="45"/>
  <c r="I138" i="68"/>
  <c r="AL24" i="44"/>
  <c r="I123" i="68"/>
  <c r="AL24" i="43"/>
  <c r="I108" i="68"/>
  <c r="AL24" i="42"/>
  <c r="I93" i="68"/>
  <c r="AL24" i="41"/>
  <c r="I78" i="68"/>
  <c r="AL19" i="8"/>
  <c r="I58" i="68"/>
  <c r="AL33" i="8"/>
  <c r="I72" i="68"/>
  <c r="AL32" i="8"/>
  <c r="I71" i="68"/>
  <c r="AL31" i="8"/>
  <c r="I70" i="68"/>
  <c r="AL30" i="8"/>
  <c r="I69" i="68"/>
  <c r="AL29" i="8"/>
  <c r="I68" i="68"/>
  <c r="AL28" i="8"/>
  <c r="I67" i="68"/>
  <c r="AL27" i="8"/>
  <c r="I66" i="68"/>
  <c r="AL26" i="8"/>
  <c r="I65" i="68"/>
  <c r="AL25" i="8"/>
  <c r="I64" i="68"/>
  <c r="AL23" i="8"/>
  <c r="I62" i="68"/>
  <c r="AL22" i="8"/>
  <c r="I61" i="68"/>
  <c r="AL21" i="8"/>
  <c r="I60" i="68"/>
  <c r="AL20" i="8"/>
  <c r="I59" i="68"/>
  <c r="AL24" i="8"/>
  <c r="I63" i="68"/>
  <c r="AJ19" i="8"/>
  <c r="K58" i="68" s="1"/>
  <c r="AK19" i="8"/>
  <c r="AM19" i="8"/>
  <c r="N58" i="68" s="1"/>
  <c r="AJ19" i="63"/>
  <c r="K403" i="68" s="1"/>
  <c r="AK19" i="63"/>
  <c r="AM19" i="63"/>
  <c r="N403" i="68" s="1"/>
  <c r="AJ19" i="62"/>
  <c r="K388" i="68" s="1"/>
  <c r="AK19" i="62"/>
  <c r="AM19" i="62"/>
  <c r="N388" i="68" s="1"/>
  <c r="AJ19" i="61"/>
  <c r="K373" i="68" s="1"/>
  <c r="AK19" i="61"/>
  <c r="AM19" i="61"/>
  <c r="N373" i="68" s="1"/>
  <c r="AJ19" i="60"/>
  <c r="K358" i="68" s="1"/>
  <c r="AK19" i="60"/>
  <c r="AM19" i="60"/>
  <c r="N358" i="68" s="1"/>
  <c r="AJ19" i="59"/>
  <c r="K343" i="68" s="1"/>
  <c r="AK19" i="59"/>
  <c r="AM19" i="59"/>
  <c r="N343" i="68" s="1"/>
  <c r="AJ19" i="58"/>
  <c r="K328" i="68" s="1"/>
  <c r="AK19" i="58"/>
  <c r="AM19" i="58"/>
  <c r="N328" i="68" s="1"/>
  <c r="AJ19" i="57"/>
  <c r="K313" i="68" s="1"/>
  <c r="AK19" i="57"/>
  <c r="AM19" i="57"/>
  <c r="N313" i="68" s="1"/>
  <c r="AJ19" i="56"/>
  <c r="K298" i="68" s="1"/>
  <c r="AK19" i="56"/>
  <c r="AM19" i="56"/>
  <c r="N298" i="68" s="1"/>
  <c r="AJ19" i="55"/>
  <c r="K283" i="68" s="1"/>
  <c r="AK19" i="55"/>
  <c r="AM19" i="55"/>
  <c r="N283" i="68" s="1"/>
  <c r="AJ19" i="54"/>
  <c r="K268" i="68" s="1"/>
  <c r="AK19" i="54"/>
  <c r="AM19" i="54"/>
  <c r="N268" i="68" s="1"/>
  <c r="AJ19" i="53"/>
  <c r="K253" i="68" s="1"/>
  <c r="AK19" i="53"/>
  <c r="AM19" i="53"/>
  <c r="N253" i="68" s="1"/>
  <c r="AJ19" i="52"/>
  <c r="K238" i="68" s="1"/>
  <c r="AK19" i="52"/>
  <c r="AM19" i="52"/>
  <c r="N238" i="68" s="1"/>
  <c r="AJ19" i="51"/>
  <c r="K223" i="68" s="1"/>
  <c r="AK19" i="51"/>
  <c r="AM19" i="51"/>
  <c r="N223" i="68" s="1"/>
  <c r="AJ19" i="50"/>
  <c r="K208" i="68" s="1"/>
  <c r="AK19" i="50"/>
  <c r="AM19" i="50"/>
  <c r="N208" i="68" s="1"/>
  <c r="AJ19" i="49"/>
  <c r="K193" i="68" s="1"/>
  <c r="AK19" i="49"/>
  <c r="AM19" i="49"/>
  <c r="N193" i="68" s="1"/>
  <c r="AJ19" i="48"/>
  <c r="K178" i="68" s="1"/>
  <c r="AK19" i="48"/>
  <c r="AM19" i="48"/>
  <c r="N178" i="68" s="1"/>
  <c r="AJ19" i="47"/>
  <c r="K163" i="68" s="1"/>
  <c r="AK19" i="47"/>
  <c r="AM19" i="47"/>
  <c r="N163" i="68" s="1"/>
  <c r="AJ19" i="46"/>
  <c r="K148" i="68" s="1"/>
  <c r="AK19" i="46"/>
  <c r="AM19" i="46"/>
  <c r="N148" i="68" s="1"/>
  <c r="AJ19" i="45"/>
  <c r="K133" i="68" s="1"/>
  <c r="AK19" i="45"/>
  <c r="AM19" i="45"/>
  <c r="N133" i="68" s="1"/>
  <c r="AJ19" i="44"/>
  <c r="K118" i="68" s="1"/>
  <c r="AK19" i="44"/>
  <c r="AM19" i="44"/>
  <c r="N118" i="68" s="1"/>
  <c r="AJ19" i="43"/>
  <c r="K103" i="68" s="1"/>
  <c r="AK19" i="43"/>
  <c r="AM19" i="43"/>
  <c r="N103" i="68" s="1"/>
  <c r="AJ19" i="42"/>
  <c r="K88" i="68" s="1"/>
  <c r="AK19" i="42"/>
  <c r="AM19" i="42"/>
  <c r="N88" i="68" s="1"/>
  <c r="AJ19" i="41"/>
  <c r="K73" i="68" s="1"/>
  <c r="AK19" i="41"/>
  <c r="AM19" i="41"/>
  <c r="N73" i="68" s="1"/>
  <c r="AM33" i="8"/>
  <c r="N72" i="68" s="1"/>
  <c r="AK33" i="8"/>
  <c r="AJ33" i="8"/>
  <c r="K72" i="68" s="1"/>
  <c r="AM32" i="8"/>
  <c r="N71" i="68" s="1"/>
  <c r="AK32" i="8"/>
  <c r="AJ32" i="8"/>
  <c r="K71" i="68" s="1"/>
  <c r="AM31" i="8"/>
  <c r="N70" i="68" s="1"/>
  <c r="AK31" i="8"/>
  <c r="AJ31" i="8"/>
  <c r="K70" i="68" s="1"/>
  <c r="AM30" i="8"/>
  <c r="N69" i="68" s="1"/>
  <c r="AK30" i="8"/>
  <c r="AJ30" i="8"/>
  <c r="K69" i="68" s="1"/>
  <c r="AM29" i="8"/>
  <c r="N68" i="68" s="1"/>
  <c r="AK29" i="8"/>
  <c r="AJ29" i="8"/>
  <c r="K68" i="68" s="1"/>
  <c r="AM28" i="8"/>
  <c r="N67" i="68" s="1"/>
  <c r="AK28" i="8"/>
  <c r="AJ28" i="8"/>
  <c r="K67" i="68" s="1"/>
  <c r="AM27" i="8"/>
  <c r="N66" i="68" s="1"/>
  <c r="AK27" i="8"/>
  <c r="AJ27" i="8"/>
  <c r="K66" i="68" s="1"/>
  <c r="AM26" i="8"/>
  <c r="N65" i="68" s="1"/>
  <c r="AK26" i="8"/>
  <c r="AJ26" i="8"/>
  <c r="K65" i="68" s="1"/>
  <c r="AM25" i="8"/>
  <c r="N64" i="68" s="1"/>
  <c r="AK25" i="8"/>
  <c r="AJ25" i="8"/>
  <c r="K64" i="68" s="1"/>
  <c r="AM23" i="8"/>
  <c r="N62" i="68" s="1"/>
  <c r="AK23" i="8"/>
  <c r="AJ23" i="8"/>
  <c r="K62" i="68" s="1"/>
  <c r="AM22" i="8"/>
  <c r="N61" i="68" s="1"/>
  <c r="AK22" i="8"/>
  <c r="AJ22" i="8"/>
  <c r="K61" i="68" s="1"/>
  <c r="AM21" i="8"/>
  <c r="N60" i="68" s="1"/>
  <c r="AK21" i="8"/>
  <c r="AJ21" i="8"/>
  <c r="K60" i="68" s="1"/>
  <c r="AM20" i="8"/>
  <c r="N59" i="68" s="1"/>
  <c r="AK20" i="8"/>
  <c r="AJ20" i="8"/>
  <c r="K59" i="68" s="1"/>
  <c r="AM33" i="63"/>
  <c r="N417" i="68" s="1"/>
  <c r="AK33" i="63"/>
  <c r="AJ33" i="63"/>
  <c r="K417" i="68" s="1"/>
  <c r="AM32" i="63"/>
  <c r="N416" i="68" s="1"/>
  <c r="AK32" i="63"/>
  <c r="AJ32" i="63"/>
  <c r="K416" i="68" s="1"/>
  <c r="AM31" i="63"/>
  <c r="N415" i="68" s="1"/>
  <c r="AK31" i="63"/>
  <c r="AJ31" i="63"/>
  <c r="K415" i="68" s="1"/>
  <c r="AM30" i="63"/>
  <c r="N414" i="68" s="1"/>
  <c r="AK30" i="63"/>
  <c r="AJ30" i="63"/>
  <c r="K414" i="68" s="1"/>
  <c r="AM29" i="63"/>
  <c r="N413" i="68" s="1"/>
  <c r="AK29" i="63"/>
  <c r="AJ29" i="63"/>
  <c r="K413" i="68" s="1"/>
  <c r="AM28" i="63"/>
  <c r="N412" i="68" s="1"/>
  <c r="AK28" i="63"/>
  <c r="AJ28" i="63"/>
  <c r="K412" i="68" s="1"/>
  <c r="AM27" i="63"/>
  <c r="N411" i="68" s="1"/>
  <c r="AK27" i="63"/>
  <c r="AJ27" i="63"/>
  <c r="K411" i="68" s="1"/>
  <c r="AM26" i="63"/>
  <c r="N410" i="68" s="1"/>
  <c r="AK26" i="63"/>
  <c r="AJ26" i="63"/>
  <c r="K410" i="68" s="1"/>
  <c r="AM25" i="63"/>
  <c r="N409" i="68" s="1"/>
  <c r="AK25" i="63"/>
  <c r="AJ25" i="63"/>
  <c r="K409" i="68" s="1"/>
  <c r="AM23" i="63"/>
  <c r="N407" i="68" s="1"/>
  <c r="AK23" i="63"/>
  <c r="AJ23" i="63"/>
  <c r="K407" i="68" s="1"/>
  <c r="AM22" i="63"/>
  <c r="N406" i="68" s="1"/>
  <c r="AK22" i="63"/>
  <c r="AJ22" i="63"/>
  <c r="K406" i="68" s="1"/>
  <c r="AM21" i="63"/>
  <c r="N405" i="68" s="1"/>
  <c r="AK21" i="63"/>
  <c r="AJ21" i="63"/>
  <c r="K405" i="68" s="1"/>
  <c r="AM20" i="63"/>
  <c r="N404" i="68" s="1"/>
  <c r="AK20" i="63"/>
  <c r="AJ20" i="63"/>
  <c r="K404" i="68" s="1"/>
  <c r="AM33" i="62"/>
  <c r="N402" i="68" s="1"/>
  <c r="AK33" i="62"/>
  <c r="AJ33" i="62"/>
  <c r="K402" i="68" s="1"/>
  <c r="AM32" i="62"/>
  <c r="N401" i="68" s="1"/>
  <c r="AK32" i="62"/>
  <c r="AJ32" i="62"/>
  <c r="K401" i="68" s="1"/>
  <c r="AM31" i="62"/>
  <c r="N400" i="68" s="1"/>
  <c r="AK31" i="62"/>
  <c r="AJ31" i="62"/>
  <c r="K400" i="68" s="1"/>
  <c r="AM30" i="62"/>
  <c r="N399" i="68" s="1"/>
  <c r="AK30" i="62"/>
  <c r="AJ30" i="62"/>
  <c r="K399" i="68" s="1"/>
  <c r="AM29" i="62"/>
  <c r="N398" i="68" s="1"/>
  <c r="AK29" i="62"/>
  <c r="AJ29" i="62"/>
  <c r="K398" i="68" s="1"/>
  <c r="AM28" i="62"/>
  <c r="N397" i="68" s="1"/>
  <c r="AK28" i="62"/>
  <c r="AJ28" i="62"/>
  <c r="K397" i="68" s="1"/>
  <c r="AM27" i="62"/>
  <c r="N396" i="68" s="1"/>
  <c r="AK27" i="62"/>
  <c r="AJ27" i="62"/>
  <c r="K396" i="68" s="1"/>
  <c r="AM26" i="62"/>
  <c r="N395" i="68" s="1"/>
  <c r="AK26" i="62"/>
  <c r="AJ26" i="62"/>
  <c r="K395" i="68" s="1"/>
  <c r="AM25" i="62"/>
  <c r="N394" i="68" s="1"/>
  <c r="AK25" i="62"/>
  <c r="AJ25" i="62"/>
  <c r="K394" i="68" s="1"/>
  <c r="AM23" i="62"/>
  <c r="N392" i="68" s="1"/>
  <c r="AK23" i="62"/>
  <c r="AJ23" i="62"/>
  <c r="K392" i="68" s="1"/>
  <c r="AM22" i="62"/>
  <c r="N391" i="68" s="1"/>
  <c r="AK22" i="62"/>
  <c r="AJ22" i="62"/>
  <c r="K391" i="68" s="1"/>
  <c r="AM21" i="62"/>
  <c r="N390" i="68" s="1"/>
  <c r="AK21" i="62"/>
  <c r="AJ21" i="62"/>
  <c r="K390" i="68" s="1"/>
  <c r="AM20" i="62"/>
  <c r="N389" i="68" s="1"/>
  <c r="AK20" i="62"/>
  <c r="AJ20" i="62"/>
  <c r="K389" i="68" s="1"/>
  <c r="AM33" i="61"/>
  <c r="N387" i="68" s="1"/>
  <c r="AK33" i="61"/>
  <c r="AJ33" i="61"/>
  <c r="K387" i="68" s="1"/>
  <c r="AM32" i="61"/>
  <c r="N386" i="68" s="1"/>
  <c r="AK32" i="61"/>
  <c r="AJ32" i="61"/>
  <c r="K386" i="68" s="1"/>
  <c r="AM31" i="61"/>
  <c r="N385" i="68" s="1"/>
  <c r="AK31" i="61"/>
  <c r="AJ31" i="61"/>
  <c r="K385" i="68" s="1"/>
  <c r="AM30" i="61"/>
  <c r="N384" i="68" s="1"/>
  <c r="AK30" i="61"/>
  <c r="AJ30" i="61"/>
  <c r="K384" i="68" s="1"/>
  <c r="AM29" i="61"/>
  <c r="N383" i="68" s="1"/>
  <c r="AK29" i="61"/>
  <c r="AJ29" i="61"/>
  <c r="K383" i="68" s="1"/>
  <c r="AM28" i="61"/>
  <c r="N382" i="68" s="1"/>
  <c r="AK28" i="61"/>
  <c r="AJ28" i="61"/>
  <c r="K382" i="68" s="1"/>
  <c r="AM27" i="61"/>
  <c r="N381" i="68" s="1"/>
  <c r="AK27" i="61"/>
  <c r="AJ27" i="61"/>
  <c r="K381" i="68" s="1"/>
  <c r="AM26" i="61"/>
  <c r="N380" i="68" s="1"/>
  <c r="AK26" i="61"/>
  <c r="AJ26" i="61"/>
  <c r="K380" i="68" s="1"/>
  <c r="AM25" i="61"/>
  <c r="N379" i="68" s="1"/>
  <c r="AK25" i="61"/>
  <c r="AJ25" i="61"/>
  <c r="K379" i="68" s="1"/>
  <c r="AM23" i="61"/>
  <c r="N377" i="68" s="1"/>
  <c r="AK23" i="61"/>
  <c r="AJ23" i="61"/>
  <c r="K377" i="68" s="1"/>
  <c r="AM22" i="61"/>
  <c r="N376" i="68" s="1"/>
  <c r="AK22" i="61"/>
  <c r="AJ22" i="61"/>
  <c r="K376" i="68" s="1"/>
  <c r="AM21" i="61"/>
  <c r="N375" i="68" s="1"/>
  <c r="AK21" i="61"/>
  <c r="AJ21" i="61"/>
  <c r="K375" i="68" s="1"/>
  <c r="AM20" i="61"/>
  <c r="N374" i="68" s="1"/>
  <c r="AK20" i="61"/>
  <c r="AJ20" i="61"/>
  <c r="K374" i="68" s="1"/>
  <c r="AM33" i="60"/>
  <c r="N372" i="68" s="1"/>
  <c r="AK33" i="60"/>
  <c r="AJ33" i="60"/>
  <c r="K372" i="68" s="1"/>
  <c r="AM32" i="60"/>
  <c r="N371" i="68" s="1"/>
  <c r="AK32" i="60"/>
  <c r="AJ32" i="60"/>
  <c r="K371" i="68" s="1"/>
  <c r="AM31" i="60"/>
  <c r="N370" i="68" s="1"/>
  <c r="AK31" i="60"/>
  <c r="AJ31" i="60"/>
  <c r="K370" i="68" s="1"/>
  <c r="AM30" i="60"/>
  <c r="N369" i="68" s="1"/>
  <c r="AK30" i="60"/>
  <c r="AJ30" i="60"/>
  <c r="K369" i="68" s="1"/>
  <c r="AM29" i="60"/>
  <c r="N368" i="68" s="1"/>
  <c r="AK29" i="60"/>
  <c r="AJ29" i="60"/>
  <c r="K368" i="68" s="1"/>
  <c r="AM28" i="60"/>
  <c r="N367" i="68" s="1"/>
  <c r="AK28" i="60"/>
  <c r="AJ28" i="60"/>
  <c r="K367" i="68" s="1"/>
  <c r="AM27" i="60"/>
  <c r="N366" i="68" s="1"/>
  <c r="AK27" i="60"/>
  <c r="AJ27" i="60"/>
  <c r="K366" i="68" s="1"/>
  <c r="AM26" i="60"/>
  <c r="N365" i="68" s="1"/>
  <c r="AK26" i="60"/>
  <c r="AJ26" i="60"/>
  <c r="K365" i="68" s="1"/>
  <c r="AM25" i="60"/>
  <c r="N364" i="68" s="1"/>
  <c r="AK25" i="60"/>
  <c r="AJ25" i="60"/>
  <c r="K364" i="68" s="1"/>
  <c r="AM23" i="60"/>
  <c r="N362" i="68" s="1"/>
  <c r="AK23" i="60"/>
  <c r="AJ23" i="60"/>
  <c r="K362" i="68" s="1"/>
  <c r="AM22" i="60"/>
  <c r="N361" i="68" s="1"/>
  <c r="AK22" i="60"/>
  <c r="AJ22" i="60"/>
  <c r="K361" i="68" s="1"/>
  <c r="AM21" i="60"/>
  <c r="N360" i="68" s="1"/>
  <c r="AK21" i="60"/>
  <c r="AJ21" i="60"/>
  <c r="K360" i="68" s="1"/>
  <c r="AM20" i="60"/>
  <c r="N359" i="68" s="1"/>
  <c r="AK20" i="60"/>
  <c r="AJ20" i="60"/>
  <c r="K359" i="68" s="1"/>
  <c r="AM33" i="59"/>
  <c r="N357" i="68" s="1"/>
  <c r="AK33" i="59"/>
  <c r="AJ33" i="59"/>
  <c r="K357" i="68" s="1"/>
  <c r="AM32" i="59"/>
  <c r="N356" i="68" s="1"/>
  <c r="AK32" i="59"/>
  <c r="AJ32" i="59"/>
  <c r="K356" i="68" s="1"/>
  <c r="AM31" i="59"/>
  <c r="N355" i="68" s="1"/>
  <c r="AK31" i="59"/>
  <c r="AJ31" i="59"/>
  <c r="K355" i="68" s="1"/>
  <c r="AM30" i="59"/>
  <c r="N354" i="68" s="1"/>
  <c r="AK30" i="59"/>
  <c r="AJ30" i="59"/>
  <c r="K354" i="68" s="1"/>
  <c r="AM29" i="59"/>
  <c r="N353" i="68" s="1"/>
  <c r="AK29" i="59"/>
  <c r="AJ29" i="59"/>
  <c r="K353" i="68" s="1"/>
  <c r="AM28" i="59"/>
  <c r="N352" i="68" s="1"/>
  <c r="AK28" i="59"/>
  <c r="AJ28" i="59"/>
  <c r="K352" i="68" s="1"/>
  <c r="AM27" i="59"/>
  <c r="N351" i="68" s="1"/>
  <c r="AK27" i="59"/>
  <c r="AJ27" i="59"/>
  <c r="K351" i="68" s="1"/>
  <c r="AM26" i="59"/>
  <c r="N350" i="68" s="1"/>
  <c r="AK26" i="59"/>
  <c r="AJ26" i="59"/>
  <c r="K350" i="68" s="1"/>
  <c r="AM25" i="59"/>
  <c r="N349" i="68" s="1"/>
  <c r="AK25" i="59"/>
  <c r="AJ25" i="59"/>
  <c r="K349" i="68" s="1"/>
  <c r="AM23" i="59"/>
  <c r="N347" i="68" s="1"/>
  <c r="AK23" i="59"/>
  <c r="AJ23" i="59"/>
  <c r="K347" i="68" s="1"/>
  <c r="AM22" i="59"/>
  <c r="N346" i="68" s="1"/>
  <c r="AK22" i="59"/>
  <c r="AJ22" i="59"/>
  <c r="K346" i="68" s="1"/>
  <c r="AM21" i="59"/>
  <c r="N345" i="68" s="1"/>
  <c r="AK21" i="59"/>
  <c r="AJ21" i="59"/>
  <c r="K345" i="68" s="1"/>
  <c r="AM20" i="59"/>
  <c r="N344" i="68" s="1"/>
  <c r="AK20" i="59"/>
  <c r="AJ20" i="59"/>
  <c r="K344" i="68" s="1"/>
  <c r="AM33" i="58"/>
  <c r="N342" i="68" s="1"/>
  <c r="AK33" i="58"/>
  <c r="AJ33" i="58"/>
  <c r="K342" i="68" s="1"/>
  <c r="AM32" i="58"/>
  <c r="N341" i="68" s="1"/>
  <c r="AK32" i="58"/>
  <c r="AJ32" i="58"/>
  <c r="K341" i="68" s="1"/>
  <c r="AM31" i="58"/>
  <c r="N340" i="68" s="1"/>
  <c r="AK31" i="58"/>
  <c r="AJ31" i="58"/>
  <c r="K340" i="68" s="1"/>
  <c r="AM30" i="58"/>
  <c r="N339" i="68" s="1"/>
  <c r="AK30" i="58"/>
  <c r="AJ30" i="58"/>
  <c r="K339" i="68" s="1"/>
  <c r="AM29" i="58"/>
  <c r="N338" i="68" s="1"/>
  <c r="AK29" i="58"/>
  <c r="AJ29" i="58"/>
  <c r="K338" i="68" s="1"/>
  <c r="AM28" i="58"/>
  <c r="N337" i="68" s="1"/>
  <c r="AK28" i="58"/>
  <c r="AJ28" i="58"/>
  <c r="K337" i="68" s="1"/>
  <c r="AM27" i="58"/>
  <c r="N336" i="68" s="1"/>
  <c r="AK27" i="58"/>
  <c r="AJ27" i="58"/>
  <c r="K336" i="68" s="1"/>
  <c r="AM26" i="58"/>
  <c r="N335" i="68" s="1"/>
  <c r="AK26" i="58"/>
  <c r="AJ26" i="58"/>
  <c r="K335" i="68" s="1"/>
  <c r="AM25" i="58"/>
  <c r="N334" i="68" s="1"/>
  <c r="AK25" i="58"/>
  <c r="AJ25" i="58"/>
  <c r="K334" i="68" s="1"/>
  <c r="AM23" i="58"/>
  <c r="N332" i="68" s="1"/>
  <c r="AK23" i="58"/>
  <c r="AJ23" i="58"/>
  <c r="K332" i="68" s="1"/>
  <c r="AM22" i="58"/>
  <c r="N331" i="68" s="1"/>
  <c r="AK22" i="58"/>
  <c r="AJ22" i="58"/>
  <c r="K331" i="68" s="1"/>
  <c r="AM21" i="58"/>
  <c r="N330" i="68" s="1"/>
  <c r="AK21" i="58"/>
  <c r="AJ21" i="58"/>
  <c r="K330" i="68" s="1"/>
  <c r="AM20" i="58"/>
  <c r="N329" i="68" s="1"/>
  <c r="AK20" i="58"/>
  <c r="AJ20" i="58"/>
  <c r="K329" i="68" s="1"/>
  <c r="AM33" i="57"/>
  <c r="N327" i="68" s="1"/>
  <c r="AK33" i="57"/>
  <c r="AJ33" i="57"/>
  <c r="K327" i="68" s="1"/>
  <c r="AM32" i="57"/>
  <c r="N326" i="68" s="1"/>
  <c r="AK32" i="57"/>
  <c r="AJ32" i="57"/>
  <c r="K326" i="68" s="1"/>
  <c r="AM31" i="57"/>
  <c r="N325" i="68" s="1"/>
  <c r="AK31" i="57"/>
  <c r="AJ31" i="57"/>
  <c r="K325" i="68" s="1"/>
  <c r="AM30" i="57"/>
  <c r="N324" i="68" s="1"/>
  <c r="AK30" i="57"/>
  <c r="AJ30" i="57"/>
  <c r="K324" i="68" s="1"/>
  <c r="AM29" i="57"/>
  <c r="N323" i="68" s="1"/>
  <c r="AK29" i="57"/>
  <c r="AJ29" i="57"/>
  <c r="K323" i="68" s="1"/>
  <c r="AM28" i="57"/>
  <c r="N322" i="68" s="1"/>
  <c r="AK28" i="57"/>
  <c r="AJ28" i="57"/>
  <c r="K322" i="68" s="1"/>
  <c r="AM27" i="57"/>
  <c r="N321" i="68" s="1"/>
  <c r="AK27" i="57"/>
  <c r="AJ27" i="57"/>
  <c r="K321" i="68" s="1"/>
  <c r="AM26" i="57"/>
  <c r="N320" i="68" s="1"/>
  <c r="AK26" i="57"/>
  <c r="AJ26" i="57"/>
  <c r="K320" i="68" s="1"/>
  <c r="AM25" i="57"/>
  <c r="N319" i="68" s="1"/>
  <c r="AK25" i="57"/>
  <c r="AJ25" i="57"/>
  <c r="K319" i="68" s="1"/>
  <c r="AM23" i="57"/>
  <c r="N317" i="68" s="1"/>
  <c r="AK23" i="57"/>
  <c r="AJ23" i="57"/>
  <c r="K317" i="68" s="1"/>
  <c r="AM22" i="57"/>
  <c r="N316" i="68" s="1"/>
  <c r="AK22" i="57"/>
  <c r="AJ22" i="57"/>
  <c r="K316" i="68" s="1"/>
  <c r="AM21" i="57"/>
  <c r="N315" i="68" s="1"/>
  <c r="AK21" i="57"/>
  <c r="AJ21" i="57"/>
  <c r="K315" i="68" s="1"/>
  <c r="AM20" i="57"/>
  <c r="N314" i="68" s="1"/>
  <c r="AK20" i="57"/>
  <c r="AJ20" i="57"/>
  <c r="K314" i="68" s="1"/>
  <c r="AM33" i="56"/>
  <c r="N312" i="68" s="1"/>
  <c r="AK33" i="56"/>
  <c r="AJ33" i="56"/>
  <c r="K312" i="68" s="1"/>
  <c r="AM32" i="56"/>
  <c r="N311" i="68" s="1"/>
  <c r="AK32" i="56"/>
  <c r="AJ32" i="56"/>
  <c r="K311" i="68" s="1"/>
  <c r="AM31" i="56"/>
  <c r="N310" i="68" s="1"/>
  <c r="AK31" i="56"/>
  <c r="AJ31" i="56"/>
  <c r="K310" i="68" s="1"/>
  <c r="AM30" i="56"/>
  <c r="N309" i="68" s="1"/>
  <c r="AK30" i="56"/>
  <c r="AJ30" i="56"/>
  <c r="K309" i="68" s="1"/>
  <c r="AM29" i="56"/>
  <c r="N308" i="68" s="1"/>
  <c r="AK29" i="56"/>
  <c r="AJ29" i="56"/>
  <c r="K308" i="68" s="1"/>
  <c r="AM28" i="56"/>
  <c r="N307" i="68" s="1"/>
  <c r="AK28" i="56"/>
  <c r="AJ28" i="56"/>
  <c r="K307" i="68" s="1"/>
  <c r="AM27" i="56"/>
  <c r="N306" i="68" s="1"/>
  <c r="AK27" i="56"/>
  <c r="AJ27" i="56"/>
  <c r="K306" i="68" s="1"/>
  <c r="AM26" i="56"/>
  <c r="N305" i="68" s="1"/>
  <c r="AK26" i="56"/>
  <c r="AJ26" i="56"/>
  <c r="K305" i="68" s="1"/>
  <c r="AM25" i="56"/>
  <c r="N304" i="68" s="1"/>
  <c r="AK25" i="56"/>
  <c r="AJ25" i="56"/>
  <c r="K304" i="68" s="1"/>
  <c r="AM23" i="56"/>
  <c r="N302" i="68" s="1"/>
  <c r="AK23" i="56"/>
  <c r="AJ23" i="56"/>
  <c r="K302" i="68" s="1"/>
  <c r="AM22" i="56"/>
  <c r="N301" i="68" s="1"/>
  <c r="AK22" i="56"/>
  <c r="AJ22" i="56"/>
  <c r="K301" i="68" s="1"/>
  <c r="AM21" i="56"/>
  <c r="N300" i="68" s="1"/>
  <c r="AK21" i="56"/>
  <c r="AJ21" i="56"/>
  <c r="K300" i="68" s="1"/>
  <c r="AM20" i="56"/>
  <c r="N299" i="68" s="1"/>
  <c r="AK20" i="56"/>
  <c r="AJ20" i="56"/>
  <c r="K299" i="68" s="1"/>
  <c r="AM33" i="55"/>
  <c r="N297" i="68" s="1"/>
  <c r="AK33" i="55"/>
  <c r="AJ33" i="55"/>
  <c r="K297" i="68" s="1"/>
  <c r="AM32" i="55"/>
  <c r="N296" i="68" s="1"/>
  <c r="AK32" i="55"/>
  <c r="AJ32" i="55"/>
  <c r="K296" i="68" s="1"/>
  <c r="AM31" i="55"/>
  <c r="N295" i="68" s="1"/>
  <c r="AK31" i="55"/>
  <c r="AJ31" i="55"/>
  <c r="K295" i="68" s="1"/>
  <c r="AM30" i="55"/>
  <c r="N294" i="68" s="1"/>
  <c r="AK30" i="55"/>
  <c r="AJ30" i="55"/>
  <c r="K294" i="68" s="1"/>
  <c r="AM29" i="55"/>
  <c r="N293" i="68" s="1"/>
  <c r="AK29" i="55"/>
  <c r="AJ29" i="55"/>
  <c r="K293" i="68" s="1"/>
  <c r="AM28" i="55"/>
  <c r="N292" i="68" s="1"/>
  <c r="AK28" i="55"/>
  <c r="AJ28" i="55"/>
  <c r="K292" i="68" s="1"/>
  <c r="AM27" i="55"/>
  <c r="N291" i="68" s="1"/>
  <c r="AK27" i="55"/>
  <c r="AJ27" i="55"/>
  <c r="K291" i="68" s="1"/>
  <c r="AM26" i="55"/>
  <c r="N290" i="68" s="1"/>
  <c r="AK26" i="55"/>
  <c r="AJ26" i="55"/>
  <c r="K290" i="68" s="1"/>
  <c r="AM25" i="55"/>
  <c r="N289" i="68" s="1"/>
  <c r="AK25" i="55"/>
  <c r="AJ25" i="55"/>
  <c r="K289" i="68" s="1"/>
  <c r="AM23" i="55"/>
  <c r="N287" i="68" s="1"/>
  <c r="AK23" i="55"/>
  <c r="AJ23" i="55"/>
  <c r="K287" i="68" s="1"/>
  <c r="AM22" i="55"/>
  <c r="N286" i="68" s="1"/>
  <c r="AK22" i="55"/>
  <c r="AJ22" i="55"/>
  <c r="K286" i="68" s="1"/>
  <c r="AM21" i="55"/>
  <c r="N285" i="68" s="1"/>
  <c r="AK21" i="55"/>
  <c r="AJ21" i="55"/>
  <c r="K285" i="68" s="1"/>
  <c r="AM20" i="55"/>
  <c r="N284" i="68" s="1"/>
  <c r="AK20" i="55"/>
  <c r="AJ20" i="55"/>
  <c r="K284" i="68" s="1"/>
  <c r="AM33" i="54"/>
  <c r="N282" i="68" s="1"/>
  <c r="AK33" i="54"/>
  <c r="AJ33" i="54"/>
  <c r="K282" i="68" s="1"/>
  <c r="AM32" i="54"/>
  <c r="N281" i="68" s="1"/>
  <c r="AK32" i="54"/>
  <c r="AJ32" i="54"/>
  <c r="K281" i="68" s="1"/>
  <c r="AM31" i="54"/>
  <c r="N280" i="68" s="1"/>
  <c r="AK31" i="54"/>
  <c r="AJ31" i="54"/>
  <c r="K280" i="68" s="1"/>
  <c r="AM30" i="54"/>
  <c r="N279" i="68" s="1"/>
  <c r="AK30" i="54"/>
  <c r="AJ30" i="54"/>
  <c r="K279" i="68" s="1"/>
  <c r="AM29" i="54"/>
  <c r="N278" i="68" s="1"/>
  <c r="AK29" i="54"/>
  <c r="AJ29" i="54"/>
  <c r="K278" i="68" s="1"/>
  <c r="AM28" i="54"/>
  <c r="N277" i="68" s="1"/>
  <c r="AK28" i="54"/>
  <c r="AJ28" i="54"/>
  <c r="K277" i="68" s="1"/>
  <c r="AM27" i="54"/>
  <c r="N276" i="68" s="1"/>
  <c r="AK27" i="54"/>
  <c r="AJ27" i="54"/>
  <c r="K276" i="68" s="1"/>
  <c r="AM26" i="54"/>
  <c r="N275" i="68" s="1"/>
  <c r="AK26" i="54"/>
  <c r="AJ26" i="54"/>
  <c r="K275" i="68" s="1"/>
  <c r="AM25" i="54"/>
  <c r="N274" i="68" s="1"/>
  <c r="AK25" i="54"/>
  <c r="AJ25" i="54"/>
  <c r="K274" i="68" s="1"/>
  <c r="AM23" i="54"/>
  <c r="N272" i="68" s="1"/>
  <c r="AK23" i="54"/>
  <c r="AJ23" i="54"/>
  <c r="K272" i="68" s="1"/>
  <c r="AM22" i="54"/>
  <c r="N271" i="68" s="1"/>
  <c r="AK22" i="54"/>
  <c r="AJ22" i="54"/>
  <c r="K271" i="68" s="1"/>
  <c r="AM21" i="54"/>
  <c r="N270" i="68" s="1"/>
  <c r="AK21" i="54"/>
  <c r="AJ21" i="54"/>
  <c r="K270" i="68" s="1"/>
  <c r="AM20" i="54"/>
  <c r="N269" i="68" s="1"/>
  <c r="AK20" i="54"/>
  <c r="AJ20" i="54"/>
  <c r="K269" i="68" s="1"/>
  <c r="AM33" i="53"/>
  <c r="N267" i="68" s="1"/>
  <c r="AK33" i="53"/>
  <c r="AJ33" i="53"/>
  <c r="K267" i="68" s="1"/>
  <c r="AM32" i="53"/>
  <c r="N266" i="68" s="1"/>
  <c r="AK32" i="53"/>
  <c r="AJ32" i="53"/>
  <c r="K266" i="68" s="1"/>
  <c r="AM31" i="53"/>
  <c r="N265" i="68" s="1"/>
  <c r="AK31" i="53"/>
  <c r="AJ31" i="53"/>
  <c r="K265" i="68" s="1"/>
  <c r="AM30" i="53"/>
  <c r="N264" i="68" s="1"/>
  <c r="AK30" i="53"/>
  <c r="AJ30" i="53"/>
  <c r="K264" i="68" s="1"/>
  <c r="AM29" i="53"/>
  <c r="N263" i="68" s="1"/>
  <c r="AK29" i="53"/>
  <c r="AJ29" i="53"/>
  <c r="K263" i="68" s="1"/>
  <c r="AM28" i="53"/>
  <c r="N262" i="68" s="1"/>
  <c r="AK28" i="53"/>
  <c r="AJ28" i="53"/>
  <c r="K262" i="68" s="1"/>
  <c r="AM27" i="53"/>
  <c r="N261" i="68" s="1"/>
  <c r="AK27" i="53"/>
  <c r="AJ27" i="53"/>
  <c r="K261" i="68" s="1"/>
  <c r="AM26" i="53"/>
  <c r="N260" i="68" s="1"/>
  <c r="AK26" i="53"/>
  <c r="AJ26" i="53"/>
  <c r="K260" i="68" s="1"/>
  <c r="AM25" i="53"/>
  <c r="N259" i="68" s="1"/>
  <c r="AK25" i="53"/>
  <c r="AJ25" i="53"/>
  <c r="K259" i="68" s="1"/>
  <c r="AM23" i="53"/>
  <c r="N257" i="68" s="1"/>
  <c r="AK23" i="53"/>
  <c r="AJ23" i="53"/>
  <c r="K257" i="68" s="1"/>
  <c r="AM22" i="53"/>
  <c r="N256" i="68" s="1"/>
  <c r="AK22" i="53"/>
  <c r="AJ22" i="53"/>
  <c r="K256" i="68" s="1"/>
  <c r="AM21" i="53"/>
  <c r="N255" i="68" s="1"/>
  <c r="AK21" i="53"/>
  <c r="AJ21" i="53"/>
  <c r="K255" i="68" s="1"/>
  <c r="AM20" i="53"/>
  <c r="N254" i="68" s="1"/>
  <c r="AK20" i="53"/>
  <c r="AJ20" i="53"/>
  <c r="K254" i="68" s="1"/>
  <c r="AM33" i="52"/>
  <c r="N252" i="68" s="1"/>
  <c r="AK33" i="52"/>
  <c r="AJ33" i="52"/>
  <c r="K252" i="68" s="1"/>
  <c r="AM32" i="52"/>
  <c r="N251" i="68" s="1"/>
  <c r="AK32" i="52"/>
  <c r="AJ32" i="52"/>
  <c r="K251" i="68" s="1"/>
  <c r="AM31" i="52"/>
  <c r="N250" i="68" s="1"/>
  <c r="AK31" i="52"/>
  <c r="AJ31" i="52"/>
  <c r="K250" i="68" s="1"/>
  <c r="AM30" i="52"/>
  <c r="N249" i="68" s="1"/>
  <c r="AK30" i="52"/>
  <c r="AJ30" i="52"/>
  <c r="K249" i="68" s="1"/>
  <c r="AM29" i="52"/>
  <c r="N248" i="68" s="1"/>
  <c r="AK29" i="52"/>
  <c r="AJ29" i="52"/>
  <c r="K248" i="68" s="1"/>
  <c r="AM28" i="52"/>
  <c r="N247" i="68" s="1"/>
  <c r="AK28" i="52"/>
  <c r="AJ28" i="52"/>
  <c r="K247" i="68" s="1"/>
  <c r="AM27" i="52"/>
  <c r="N246" i="68" s="1"/>
  <c r="AK27" i="52"/>
  <c r="AJ27" i="52"/>
  <c r="K246" i="68" s="1"/>
  <c r="AM26" i="52"/>
  <c r="N245" i="68" s="1"/>
  <c r="AK26" i="52"/>
  <c r="AJ26" i="52"/>
  <c r="K245" i="68" s="1"/>
  <c r="AM25" i="52"/>
  <c r="N244" i="68" s="1"/>
  <c r="AK25" i="52"/>
  <c r="AJ25" i="52"/>
  <c r="K244" i="68" s="1"/>
  <c r="AM23" i="52"/>
  <c r="N242" i="68" s="1"/>
  <c r="AK23" i="52"/>
  <c r="AJ23" i="52"/>
  <c r="K242" i="68" s="1"/>
  <c r="AM22" i="52"/>
  <c r="N241" i="68" s="1"/>
  <c r="AK22" i="52"/>
  <c r="AJ22" i="52"/>
  <c r="K241" i="68" s="1"/>
  <c r="AM21" i="52"/>
  <c r="N240" i="68" s="1"/>
  <c r="AK21" i="52"/>
  <c r="AJ21" i="52"/>
  <c r="K240" i="68" s="1"/>
  <c r="AM20" i="52"/>
  <c r="N239" i="68" s="1"/>
  <c r="AK20" i="52"/>
  <c r="AJ20" i="52"/>
  <c r="K239" i="68" s="1"/>
  <c r="AM33" i="51"/>
  <c r="N237" i="68" s="1"/>
  <c r="AK33" i="51"/>
  <c r="AJ33" i="51"/>
  <c r="K237" i="68" s="1"/>
  <c r="AM32" i="51"/>
  <c r="N236" i="68" s="1"/>
  <c r="AK32" i="51"/>
  <c r="AJ32" i="51"/>
  <c r="K236" i="68" s="1"/>
  <c r="AM31" i="51"/>
  <c r="N235" i="68" s="1"/>
  <c r="AK31" i="51"/>
  <c r="AJ31" i="51"/>
  <c r="K235" i="68" s="1"/>
  <c r="AM30" i="51"/>
  <c r="N234" i="68" s="1"/>
  <c r="AK30" i="51"/>
  <c r="AJ30" i="51"/>
  <c r="K234" i="68" s="1"/>
  <c r="AM29" i="51"/>
  <c r="N233" i="68" s="1"/>
  <c r="AK29" i="51"/>
  <c r="AJ29" i="51"/>
  <c r="K233" i="68" s="1"/>
  <c r="AM28" i="51"/>
  <c r="N232" i="68" s="1"/>
  <c r="AK28" i="51"/>
  <c r="AJ28" i="51"/>
  <c r="K232" i="68" s="1"/>
  <c r="AM27" i="51"/>
  <c r="N231" i="68" s="1"/>
  <c r="AK27" i="51"/>
  <c r="AJ27" i="51"/>
  <c r="K231" i="68" s="1"/>
  <c r="AM26" i="51"/>
  <c r="N230" i="68" s="1"/>
  <c r="AK26" i="51"/>
  <c r="AJ26" i="51"/>
  <c r="K230" i="68" s="1"/>
  <c r="AM25" i="51"/>
  <c r="N229" i="68" s="1"/>
  <c r="AK25" i="51"/>
  <c r="AJ25" i="51"/>
  <c r="K229" i="68" s="1"/>
  <c r="AM23" i="51"/>
  <c r="N227" i="68" s="1"/>
  <c r="AK23" i="51"/>
  <c r="AJ23" i="51"/>
  <c r="K227" i="68" s="1"/>
  <c r="AM22" i="51"/>
  <c r="N226" i="68" s="1"/>
  <c r="AK22" i="51"/>
  <c r="AJ22" i="51"/>
  <c r="K226" i="68" s="1"/>
  <c r="AM21" i="51"/>
  <c r="N225" i="68" s="1"/>
  <c r="AK21" i="51"/>
  <c r="AJ21" i="51"/>
  <c r="K225" i="68" s="1"/>
  <c r="AM20" i="51"/>
  <c r="N224" i="68" s="1"/>
  <c r="AK20" i="51"/>
  <c r="AJ20" i="51"/>
  <c r="K224" i="68" s="1"/>
  <c r="AM33" i="50"/>
  <c r="N222" i="68" s="1"/>
  <c r="AK33" i="50"/>
  <c r="AJ33" i="50"/>
  <c r="K222" i="68" s="1"/>
  <c r="AM32" i="50"/>
  <c r="N221" i="68" s="1"/>
  <c r="AK32" i="50"/>
  <c r="AJ32" i="50"/>
  <c r="K221" i="68" s="1"/>
  <c r="AM31" i="50"/>
  <c r="N220" i="68" s="1"/>
  <c r="AK31" i="50"/>
  <c r="AJ31" i="50"/>
  <c r="K220" i="68" s="1"/>
  <c r="AM30" i="50"/>
  <c r="N219" i="68" s="1"/>
  <c r="AK30" i="50"/>
  <c r="AJ30" i="50"/>
  <c r="K219" i="68" s="1"/>
  <c r="AM29" i="50"/>
  <c r="N218" i="68" s="1"/>
  <c r="AK29" i="50"/>
  <c r="AJ29" i="50"/>
  <c r="K218" i="68" s="1"/>
  <c r="AM28" i="50"/>
  <c r="N217" i="68" s="1"/>
  <c r="AK28" i="50"/>
  <c r="AJ28" i="50"/>
  <c r="K217" i="68" s="1"/>
  <c r="AM27" i="50"/>
  <c r="N216" i="68" s="1"/>
  <c r="AK27" i="50"/>
  <c r="AJ27" i="50"/>
  <c r="K216" i="68" s="1"/>
  <c r="AM26" i="50"/>
  <c r="N215" i="68" s="1"/>
  <c r="AK26" i="50"/>
  <c r="AJ26" i="50"/>
  <c r="K215" i="68" s="1"/>
  <c r="AM25" i="50"/>
  <c r="N214" i="68" s="1"/>
  <c r="AK25" i="50"/>
  <c r="AJ25" i="50"/>
  <c r="K214" i="68" s="1"/>
  <c r="AM23" i="50"/>
  <c r="N212" i="68" s="1"/>
  <c r="AK23" i="50"/>
  <c r="AJ23" i="50"/>
  <c r="K212" i="68" s="1"/>
  <c r="AM22" i="50"/>
  <c r="N211" i="68" s="1"/>
  <c r="AK22" i="50"/>
  <c r="AJ22" i="50"/>
  <c r="K211" i="68" s="1"/>
  <c r="AM21" i="50"/>
  <c r="N210" i="68" s="1"/>
  <c r="AK21" i="50"/>
  <c r="AJ21" i="50"/>
  <c r="K210" i="68" s="1"/>
  <c r="AM20" i="50"/>
  <c r="N209" i="68" s="1"/>
  <c r="AK20" i="50"/>
  <c r="AJ20" i="50"/>
  <c r="K209" i="68" s="1"/>
  <c r="AM33" i="49"/>
  <c r="N207" i="68" s="1"/>
  <c r="AK33" i="49"/>
  <c r="AJ33" i="49"/>
  <c r="K207" i="68" s="1"/>
  <c r="AM32" i="49"/>
  <c r="N206" i="68" s="1"/>
  <c r="AK32" i="49"/>
  <c r="AJ32" i="49"/>
  <c r="K206" i="68" s="1"/>
  <c r="AM31" i="49"/>
  <c r="N205" i="68" s="1"/>
  <c r="AK31" i="49"/>
  <c r="AJ31" i="49"/>
  <c r="K205" i="68" s="1"/>
  <c r="AM30" i="49"/>
  <c r="N204" i="68" s="1"/>
  <c r="AK30" i="49"/>
  <c r="AJ30" i="49"/>
  <c r="K204" i="68" s="1"/>
  <c r="AM29" i="49"/>
  <c r="N203" i="68" s="1"/>
  <c r="AK29" i="49"/>
  <c r="AJ29" i="49"/>
  <c r="K203" i="68" s="1"/>
  <c r="AM28" i="49"/>
  <c r="N202" i="68" s="1"/>
  <c r="AK28" i="49"/>
  <c r="AJ28" i="49"/>
  <c r="K202" i="68" s="1"/>
  <c r="AM27" i="49"/>
  <c r="N201" i="68" s="1"/>
  <c r="AK27" i="49"/>
  <c r="AJ27" i="49"/>
  <c r="K201" i="68" s="1"/>
  <c r="AM26" i="49"/>
  <c r="N200" i="68" s="1"/>
  <c r="AK26" i="49"/>
  <c r="AJ26" i="49"/>
  <c r="K200" i="68" s="1"/>
  <c r="AM25" i="49"/>
  <c r="N199" i="68" s="1"/>
  <c r="AK25" i="49"/>
  <c r="AJ25" i="49"/>
  <c r="K199" i="68" s="1"/>
  <c r="AM23" i="49"/>
  <c r="N197" i="68" s="1"/>
  <c r="AK23" i="49"/>
  <c r="AJ23" i="49"/>
  <c r="K197" i="68" s="1"/>
  <c r="AM22" i="49"/>
  <c r="N196" i="68" s="1"/>
  <c r="AK22" i="49"/>
  <c r="AJ22" i="49"/>
  <c r="K196" i="68" s="1"/>
  <c r="AM21" i="49"/>
  <c r="N195" i="68" s="1"/>
  <c r="AK21" i="49"/>
  <c r="AJ21" i="49"/>
  <c r="K195" i="68" s="1"/>
  <c r="AM20" i="49"/>
  <c r="N194" i="68" s="1"/>
  <c r="AK20" i="49"/>
  <c r="AJ20" i="49"/>
  <c r="K194" i="68" s="1"/>
  <c r="AM33" i="48"/>
  <c r="N192" i="68" s="1"/>
  <c r="AK33" i="48"/>
  <c r="AJ33" i="48"/>
  <c r="K192" i="68" s="1"/>
  <c r="AM32" i="48"/>
  <c r="N191" i="68" s="1"/>
  <c r="AK32" i="48"/>
  <c r="AJ32" i="48"/>
  <c r="K191" i="68" s="1"/>
  <c r="AM31" i="48"/>
  <c r="N190" i="68" s="1"/>
  <c r="AK31" i="48"/>
  <c r="AJ31" i="48"/>
  <c r="K190" i="68" s="1"/>
  <c r="AM30" i="48"/>
  <c r="N189" i="68" s="1"/>
  <c r="AK30" i="48"/>
  <c r="AJ30" i="48"/>
  <c r="K189" i="68" s="1"/>
  <c r="AM29" i="48"/>
  <c r="N188" i="68" s="1"/>
  <c r="AK29" i="48"/>
  <c r="AJ29" i="48"/>
  <c r="K188" i="68" s="1"/>
  <c r="AM28" i="48"/>
  <c r="N187" i="68" s="1"/>
  <c r="AK28" i="48"/>
  <c r="AJ28" i="48"/>
  <c r="K187" i="68" s="1"/>
  <c r="AM27" i="48"/>
  <c r="N186" i="68" s="1"/>
  <c r="AK27" i="48"/>
  <c r="AJ27" i="48"/>
  <c r="K186" i="68" s="1"/>
  <c r="AM26" i="48"/>
  <c r="N185" i="68" s="1"/>
  <c r="AK26" i="48"/>
  <c r="AJ26" i="48"/>
  <c r="K185" i="68" s="1"/>
  <c r="AM25" i="48"/>
  <c r="N184" i="68" s="1"/>
  <c r="AK25" i="48"/>
  <c r="AJ25" i="48"/>
  <c r="K184" i="68" s="1"/>
  <c r="AM23" i="48"/>
  <c r="N182" i="68" s="1"/>
  <c r="AK23" i="48"/>
  <c r="AJ23" i="48"/>
  <c r="K182" i="68" s="1"/>
  <c r="AM22" i="48"/>
  <c r="N181" i="68" s="1"/>
  <c r="AK22" i="48"/>
  <c r="AJ22" i="48"/>
  <c r="K181" i="68" s="1"/>
  <c r="AM21" i="48"/>
  <c r="N180" i="68" s="1"/>
  <c r="AK21" i="48"/>
  <c r="AJ21" i="48"/>
  <c r="K180" i="68" s="1"/>
  <c r="AM20" i="48"/>
  <c r="N179" i="68" s="1"/>
  <c r="AK20" i="48"/>
  <c r="AJ20" i="48"/>
  <c r="K179" i="68" s="1"/>
  <c r="AM33" i="47"/>
  <c r="N177" i="68" s="1"/>
  <c r="AK33" i="47"/>
  <c r="AJ33" i="47"/>
  <c r="K177" i="68" s="1"/>
  <c r="AM32" i="47"/>
  <c r="N176" i="68" s="1"/>
  <c r="AK32" i="47"/>
  <c r="AJ32" i="47"/>
  <c r="K176" i="68" s="1"/>
  <c r="AM31" i="47"/>
  <c r="N175" i="68" s="1"/>
  <c r="AK31" i="47"/>
  <c r="AJ31" i="47"/>
  <c r="K175" i="68" s="1"/>
  <c r="AM30" i="47"/>
  <c r="N174" i="68" s="1"/>
  <c r="AK30" i="47"/>
  <c r="AJ30" i="47"/>
  <c r="K174" i="68" s="1"/>
  <c r="AM29" i="47"/>
  <c r="N173" i="68" s="1"/>
  <c r="AK29" i="47"/>
  <c r="AJ29" i="47"/>
  <c r="K173" i="68" s="1"/>
  <c r="AM28" i="47"/>
  <c r="N172" i="68" s="1"/>
  <c r="AK28" i="47"/>
  <c r="AJ28" i="47"/>
  <c r="K172" i="68" s="1"/>
  <c r="AM27" i="47"/>
  <c r="N171" i="68" s="1"/>
  <c r="AK27" i="47"/>
  <c r="AJ27" i="47"/>
  <c r="K171" i="68" s="1"/>
  <c r="AM26" i="47"/>
  <c r="N170" i="68" s="1"/>
  <c r="AK26" i="47"/>
  <c r="AJ26" i="47"/>
  <c r="K170" i="68" s="1"/>
  <c r="AM25" i="47"/>
  <c r="N169" i="68" s="1"/>
  <c r="AK25" i="47"/>
  <c r="AJ25" i="47"/>
  <c r="K169" i="68" s="1"/>
  <c r="AM23" i="47"/>
  <c r="N167" i="68" s="1"/>
  <c r="AK23" i="47"/>
  <c r="AJ23" i="47"/>
  <c r="K167" i="68" s="1"/>
  <c r="AM22" i="47"/>
  <c r="N166" i="68" s="1"/>
  <c r="AK22" i="47"/>
  <c r="AJ22" i="47"/>
  <c r="K166" i="68" s="1"/>
  <c r="AM21" i="47"/>
  <c r="N165" i="68" s="1"/>
  <c r="AK21" i="47"/>
  <c r="AJ21" i="47"/>
  <c r="K165" i="68" s="1"/>
  <c r="AM20" i="47"/>
  <c r="N164" i="68" s="1"/>
  <c r="AK20" i="47"/>
  <c r="AJ20" i="47"/>
  <c r="K164" i="68" s="1"/>
  <c r="AM33" i="46"/>
  <c r="N162" i="68" s="1"/>
  <c r="AK33" i="46"/>
  <c r="AJ33" i="46"/>
  <c r="K162" i="68" s="1"/>
  <c r="AM32" i="46"/>
  <c r="N161" i="68" s="1"/>
  <c r="AK32" i="46"/>
  <c r="AJ32" i="46"/>
  <c r="K161" i="68" s="1"/>
  <c r="AM31" i="46"/>
  <c r="N160" i="68" s="1"/>
  <c r="AK31" i="46"/>
  <c r="AJ31" i="46"/>
  <c r="K160" i="68" s="1"/>
  <c r="AM30" i="46"/>
  <c r="N159" i="68" s="1"/>
  <c r="AK30" i="46"/>
  <c r="AJ30" i="46"/>
  <c r="K159" i="68" s="1"/>
  <c r="AM29" i="46"/>
  <c r="N158" i="68" s="1"/>
  <c r="AK29" i="46"/>
  <c r="AJ29" i="46"/>
  <c r="K158" i="68" s="1"/>
  <c r="AM28" i="46"/>
  <c r="N157" i="68" s="1"/>
  <c r="AK28" i="46"/>
  <c r="AJ28" i="46"/>
  <c r="K157" i="68" s="1"/>
  <c r="AM27" i="46"/>
  <c r="N156" i="68" s="1"/>
  <c r="AK27" i="46"/>
  <c r="AJ27" i="46"/>
  <c r="K156" i="68" s="1"/>
  <c r="AM26" i="46"/>
  <c r="N155" i="68" s="1"/>
  <c r="AK26" i="46"/>
  <c r="AJ26" i="46"/>
  <c r="K155" i="68" s="1"/>
  <c r="AM25" i="46"/>
  <c r="N154" i="68" s="1"/>
  <c r="AK25" i="46"/>
  <c r="AJ25" i="46"/>
  <c r="K154" i="68" s="1"/>
  <c r="AM23" i="46"/>
  <c r="N152" i="68" s="1"/>
  <c r="AK23" i="46"/>
  <c r="AJ23" i="46"/>
  <c r="K152" i="68" s="1"/>
  <c r="AM22" i="46"/>
  <c r="N151" i="68" s="1"/>
  <c r="AK22" i="46"/>
  <c r="AJ22" i="46"/>
  <c r="K151" i="68" s="1"/>
  <c r="AM21" i="46"/>
  <c r="N150" i="68" s="1"/>
  <c r="AK21" i="46"/>
  <c r="AJ21" i="46"/>
  <c r="K150" i="68" s="1"/>
  <c r="AM20" i="46"/>
  <c r="N149" i="68" s="1"/>
  <c r="AK20" i="46"/>
  <c r="AJ20" i="46"/>
  <c r="K149" i="68" s="1"/>
  <c r="AM33" i="45"/>
  <c r="N147" i="68" s="1"/>
  <c r="AK33" i="45"/>
  <c r="AJ33" i="45"/>
  <c r="K147" i="68" s="1"/>
  <c r="AM32" i="45"/>
  <c r="N146" i="68" s="1"/>
  <c r="AK32" i="45"/>
  <c r="AJ32" i="45"/>
  <c r="K146" i="68" s="1"/>
  <c r="AM31" i="45"/>
  <c r="N145" i="68" s="1"/>
  <c r="AK31" i="45"/>
  <c r="AJ31" i="45"/>
  <c r="K145" i="68" s="1"/>
  <c r="AM30" i="45"/>
  <c r="N144" i="68" s="1"/>
  <c r="AK30" i="45"/>
  <c r="AJ30" i="45"/>
  <c r="K144" i="68" s="1"/>
  <c r="AM29" i="45"/>
  <c r="N143" i="68" s="1"/>
  <c r="AK29" i="45"/>
  <c r="AJ29" i="45"/>
  <c r="K143" i="68" s="1"/>
  <c r="AM28" i="45"/>
  <c r="N142" i="68" s="1"/>
  <c r="AK28" i="45"/>
  <c r="AJ28" i="45"/>
  <c r="K142" i="68" s="1"/>
  <c r="AM27" i="45"/>
  <c r="N141" i="68" s="1"/>
  <c r="AK27" i="45"/>
  <c r="AJ27" i="45"/>
  <c r="K141" i="68" s="1"/>
  <c r="AM26" i="45"/>
  <c r="N140" i="68" s="1"/>
  <c r="AK26" i="45"/>
  <c r="AJ26" i="45"/>
  <c r="K140" i="68" s="1"/>
  <c r="AM25" i="45"/>
  <c r="N139" i="68" s="1"/>
  <c r="AK25" i="45"/>
  <c r="AJ25" i="45"/>
  <c r="K139" i="68" s="1"/>
  <c r="AM23" i="45"/>
  <c r="N137" i="68" s="1"/>
  <c r="AK23" i="45"/>
  <c r="AJ23" i="45"/>
  <c r="K137" i="68" s="1"/>
  <c r="AM22" i="45"/>
  <c r="N136" i="68" s="1"/>
  <c r="AK22" i="45"/>
  <c r="AJ22" i="45"/>
  <c r="K136" i="68" s="1"/>
  <c r="AM21" i="45"/>
  <c r="N135" i="68" s="1"/>
  <c r="AK21" i="45"/>
  <c r="AJ21" i="45"/>
  <c r="K135" i="68" s="1"/>
  <c r="AM20" i="45"/>
  <c r="N134" i="68" s="1"/>
  <c r="AK20" i="45"/>
  <c r="AJ20" i="45"/>
  <c r="K134" i="68" s="1"/>
  <c r="AM33" i="44"/>
  <c r="N132" i="68" s="1"/>
  <c r="AK33" i="44"/>
  <c r="AJ33" i="44"/>
  <c r="K132" i="68" s="1"/>
  <c r="AM32" i="44"/>
  <c r="N131" i="68" s="1"/>
  <c r="AK32" i="44"/>
  <c r="AJ32" i="44"/>
  <c r="K131" i="68" s="1"/>
  <c r="AM31" i="44"/>
  <c r="N130" i="68" s="1"/>
  <c r="AK31" i="44"/>
  <c r="AJ31" i="44"/>
  <c r="K130" i="68" s="1"/>
  <c r="AM30" i="44"/>
  <c r="N129" i="68" s="1"/>
  <c r="AK30" i="44"/>
  <c r="AJ30" i="44"/>
  <c r="K129" i="68" s="1"/>
  <c r="AM29" i="44"/>
  <c r="N128" i="68" s="1"/>
  <c r="AK29" i="44"/>
  <c r="AJ29" i="44"/>
  <c r="K128" i="68" s="1"/>
  <c r="AM28" i="44"/>
  <c r="N127" i="68" s="1"/>
  <c r="AK28" i="44"/>
  <c r="AJ28" i="44"/>
  <c r="K127" i="68" s="1"/>
  <c r="AM27" i="44"/>
  <c r="N126" i="68" s="1"/>
  <c r="AK27" i="44"/>
  <c r="AJ27" i="44"/>
  <c r="K126" i="68" s="1"/>
  <c r="AM26" i="44"/>
  <c r="N125" i="68" s="1"/>
  <c r="AK26" i="44"/>
  <c r="AJ26" i="44"/>
  <c r="K125" i="68" s="1"/>
  <c r="AM25" i="44"/>
  <c r="N124" i="68" s="1"/>
  <c r="AK25" i="44"/>
  <c r="AJ25" i="44"/>
  <c r="K124" i="68" s="1"/>
  <c r="AM23" i="44"/>
  <c r="N122" i="68" s="1"/>
  <c r="AK23" i="44"/>
  <c r="AJ23" i="44"/>
  <c r="K122" i="68" s="1"/>
  <c r="AM22" i="44"/>
  <c r="N121" i="68" s="1"/>
  <c r="AK22" i="44"/>
  <c r="AJ22" i="44"/>
  <c r="K121" i="68" s="1"/>
  <c r="AM21" i="44"/>
  <c r="N120" i="68" s="1"/>
  <c r="AK21" i="44"/>
  <c r="AJ21" i="44"/>
  <c r="K120" i="68" s="1"/>
  <c r="AM20" i="44"/>
  <c r="N119" i="68" s="1"/>
  <c r="AK20" i="44"/>
  <c r="AJ20" i="44"/>
  <c r="K119" i="68" s="1"/>
  <c r="AM33" i="43"/>
  <c r="N117" i="68" s="1"/>
  <c r="AK33" i="43"/>
  <c r="AJ33" i="43"/>
  <c r="K117" i="68" s="1"/>
  <c r="AM32" i="43"/>
  <c r="N116" i="68" s="1"/>
  <c r="AK32" i="43"/>
  <c r="AJ32" i="43"/>
  <c r="K116" i="68" s="1"/>
  <c r="AM31" i="43"/>
  <c r="N115" i="68" s="1"/>
  <c r="AK31" i="43"/>
  <c r="AJ31" i="43"/>
  <c r="K115" i="68" s="1"/>
  <c r="AM30" i="43"/>
  <c r="N114" i="68" s="1"/>
  <c r="AK30" i="43"/>
  <c r="AJ30" i="43"/>
  <c r="K114" i="68" s="1"/>
  <c r="AM29" i="43"/>
  <c r="N113" i="68" s="1"/>
  <c r="AK29" i="43"/>
  <c r="AJ29" i="43"/>
  <c r="K113" i="68" s="1"/>
  <c r="AM28" i="43"/>
  <c r="N112" i="68" s="1"/>
  <c r="AK28" i="43"/>
  <c r="AJ28" i="43"/>
  <c r="K112" i="68" s="1"/>
  <c r="AM27" i="43"/>
  <c r="N111" i="68" s="1"/>
  <c r="AK27" i="43"/>
  <c r="AJ27" i="43"/>
  <c r="K111" i="68" s="1"/>
  <c r="AM26" i="43"/>
  <c r="N110" i="68" s="1"/>
  <c r="AK26" i="43"/>
  <c r="AJ26" i="43"/>
  <c r="K110" i="68" s="1"/>
  <c r="AM25" i="43"/>
  <c r="N109" i="68" s="1"/>
  <c r="AK25" i="43"/>
  <c r="AJ25" i="43"/>
  <c r="K109" i="68" s="1"/>
  <c r="AM23" i="43"/>
  <c r="N107" i="68" s="1"/>
  <c r="AK23" i="43"/>
  <c r="AJ23" i="43"/>
  <c r="K107" i="68" s="1"/>
  <c r="AM22" i="43"/>
  <c r="N106" i="68" s="1"/>
  <c r="AK22" i="43"/>
  <c r="AJ22" i="43"/>
  <c r="K106" i="68" s="1"/>
  <c r="AM21" i="43"/>
  <c r="N105" i="68" s="1"/>
  <c r="AK21" i="43"/>
  <c r="AJ21" i="43"/>
  <c r="K105" i="68" s="1"/>
  <c r="AM20" i="43"/>
  <c r="N104" i="68" s="1"/>
  <c r="AK20" i="43"/>
  <c r="AJ20" i="43"/>
  <c r="K104" i="68" s="1"/>
  <c r="AM33" i="42"/>
  <c r="N102" i="68" s="1"/>
  <c r="AK33" i="42"/>
  <c r="AJ33" i="42"/>
  <c r="K102" i="68" s="1"/>
  <c r="AM32" i="42"/>
  <c r="N101" i="68" s="1"/>
  <c r="AK32" i="42"/>
  <c r="AJ32" i="42"/>
  <c r="K101" i="68" s="1"/>
  <c r="AM31" i="42"/>
  <c r="N100" i="68" s="1"/>
  <c r="AK31" i="42"/>
  <c r="AJ31" i="42"/>
  <c r="K100" i="68" s="1"/>
  <c r="AM30" i="42"/>
  <c r="N99" i="68" s="1"/>
  <c r="AK30" i="42"/>
  <c r="AJ30" i="42"/>
  <c r="K99" i="68" s="1"/>
  <c r="AM29" i="42"/>
  <c r="N98" i="68" s="1"/>
  <c r="AK29" i="42"/>
  <c r="AJ29" i="42"/>
  <c r="K98" i="68" s="1"/>
  <c r="AM28" i="42"/>
  <c r="N97" i="68" s="1"/>
  <c r="AK28" i="42"/>
  <c r="AJ28" i="42"/>
  <c r="K97" i="68" s="1"/>
  <c r="AM27" i="42"/>
  <c r="N96" i="68" s="1"/>
  <c r="AK27" i="42"/>
  <c r="AJ27" i="42"/>
  <c r="K96" i="68" s="1"/>
  <c r="AM26" i="42"/>
  <c r="N95" i="68" s="1"/>
  <c r="AK26" i="42"/>
  <c r="AJ26" i="42"/>
  <c r="K95" i="68" s="1"/>
  <c r="AM25" i="42"/>
  <c r="N94" i="68" s="1"/>
  <c r="AK25" i="42"/>
  <c r="AJ25" i="42"/>
  <c r="K94" i="68" s="1"/>
  <c r="AM23" i="42"/>
  <c r="N92" i="68" s="1"/>
  <c r="AK23" i="42"/>
  <c r="AJ23" i="42"/>
  <c r="K92" i="68" s="1"/>
  <c r="AM22" i="42"/>
  <c r="N91" i="68" s="1"/>
  <c r="AK22" i="42"/>
  <c r="AJ22" i="42"/>
  <c r="K91" i="68" s="1"/>
  <c r="AM21" i="42"/>
  <c r="N90" i="68" s="1"/>
  <c r="AK21" i="42"/>
  <c r="AJ21" i="42"/>
  <c r="K90" i="68" s="1"/>
  <c r="AM20" i="42"/>
  <c r="N89" i="68" s="1"/>
  <c r="AK20" i="42"/>
  <c r="AJ20" i="42"/>
  <c r="K89" i="68" s="1"/>
  <c r="AM33" i="41"/>
  <c r="N87" i="68" s="1"/>
  <c r="AK33" i="41"/>
  <c r="AJ33" i="41"/>
  <c r="K87" i="68" s="1"/>
  <c r="AM32" i="41"/>
  <c r="N86" i="68" s="1"/>
  <c r="AK32" i="41"/>
  <c r="AJ32" i="41"/>
  <c r="K86" i="68" s="1"/>
  <c r="AM31" i="41"/>
  <c r="N85" i="68" s="1"/>
  <c r="AK31" i="41"/>
  <c r="AJ31" i="41"/>
  <c r="K85" i="68" s="1"/>
  <c r="AM30" i="41"/>
  <c r="N84" i="68" s="1"/>
  <c r="AK30" i="41"/>
  <c r="AJ30" i="41"/>
  <c r="K84" i="68" s="1"/>
  <c r="AM29" i="41"/>
  <c r="N83" i="68" s="1"/>
  <c r="AK29" i="41"/>
  <c r="AJ29" i="41"/>
  <c r="K83" i="68" s="1"/>
  <c r="AM28" i="41"/>
  <c r="N82" i="68" s="1"/>
  <c r="AK28" i="41"/>
  <c r="AJ28" i="41"/>
  <c r="K82" i="68" s="1"/>
  <c r="AM27" i="41"/>
  <c r="N81" i="68" s="1"/>
  <c r="AK27" i="41"/>
  <c r="AJ27" i="41"/>
  <c r="K81" i="68" s="1"/>
  <c r="AM26" i="41"/>
  <c r="N80" i="68" s="1"/>
  <c r="AK26" i="41"/>
  <c r="AJ26" i="41"/>
  <c r="K80" i="68" s="1"/>
  <c r="AM25" i="41"/>
  <c r="N79" i="68" s="1"/>
  <c r="AK25" i="41"/>
  <c r="AJ25" i="41"/>
  <c r="K79" i="68" s="1"/>
  <c r="AM23" i="41"/>
  <c r="N77" i="68" s="1"/>
  <c r="AK23" i="41"/>
  <c r="AJ23" i="41"/>
  <c r="K77" i="68" s="1"/>
  <c r="AM22" i="41"/>
  <c r="N76" i="68" s="1"/>
  <c r="AK22" i="41"/>
  <c r="AJ22" i="41"/>
  <c r="K76" i="68" s="1"/>
  <c r="AM21" i="41"/>
  <c r="N75" i="68" s="1"/>
  <c r="AK21" i="41"/>
  <c r="AJ21" i="41"/>
  <c r="K75" i="68" s="1"/>
  <c r="AM20" i="41"/>
  <c r="N74" i="68" s="1"/>
  <c r="AK20" i="41"/>
  <c r="AJ20" i="41"/>
  <c r="K74" i="68" s="1"/>
  <c r="AM24" i="8"/>
  <c r="N63" i="68" s="1"/>
  <c r="AK24" i="8"/>
  <c r="AJ24" i="8"/>
  <c r="K63" i="68" s="1"/>
  <c r="AM24" i="63"/>
  <c r="N408" i="68" s="1"/>
  <c r="AK24" i="63"/>
  <c r="AJ24" i="63"/>
  <c r="K408" i="68" s="1"/>
  <c r="AM24" i="62"/>
  <c r="N393" i="68" s="1"/>
  <c r="AK24" i="62"/>
  <c r="AJ24" i="62"/>
  <c r="K393" i="68" s="1"/>
  <c r="AM24" i="61"/>
  <c r="N378" i="68" s="1"/>
  <c r="AK24" i="61"/>
  <c r="AJ24" i="61"/>
  <c r="K378" i="68" s="1"/>
  <c r="AM24" i="60"/>
  <c r="N363" i="68" s="1"/>
  <c r="AK24" i="60"/>
  <c r="AJ24" i="60"/>
  <c r="K363" i="68" s="1"/>
  <c r="AM24" i="59"/>
  <c r="N348" i="68" s="1"/>
  <c r="AK24" i="59"/>
  <c r="AJ24" i="59"/>
  <c r="K348" i="68" s="1"/>
  <c r="AM24" i="58"/>
  <c r="N333" i="68" s="1"/>
  <c r="AK24" i="58"/>
  <c r="AJ24" i="58"/>
  <c r="K333" i="68" s="1"/>
  <c r="AM24" i="57"/>
  <c r="N318" i="68" s="1"/>
  <c r="AK24" i="57"/>
  <c r="AJ24" i="57"/>
  <c r="K318" i="68" s="1"/>
  <c r="AM24" i="56"/>
  <c r="N303" i="68" s="1"/>
  <c r="AK24" i="56"/>
  <c r="AJ24" i="56"/>
  <c r="K303" i="68" s="1"/>
  <c r="AM24" i="55"/>
  <c r="N288" i="68" s="1"/>
  <c r="AK24" i="55"/>
  <c r="AJ24" i="55"/>
  <c r="K288" i="68" s="1"/>
  <c r="AM24" i="54"/>
  <c r="N273" i="68" s="1"/>
  <c r="AK24" i="54"/>
  <c r="AJ24" i="54"/>
  <c r="K273" i="68" s="1"/>
  <c r="AM24" i="53"/>
  <c r="N258" i="68" s="1"/>
  <c r="AK24" i="53"/>
  <c r="AJ24" i="53"/>
  <c r="K258" i="68" s="1"/>
  <c r="AM24" i="52"/>
  <c r="N243" i="68" s="1"/>
  <c r="AK24" i="52"/>
  <c r="AJ24" i="52"/>
  <c r="K243" i="68" s="1"/>
  <c r="AM24" i="51"/>
  <c r="N228" i="68" s="1"/>
  <c r="AK24" i="51"/>
  <c r="AJ24" i="51"/>
  <c r="K228" i="68" s="1"/>
  <c r="AM24" i="50"/>
  <c r="N213" i="68" s="1"/>
  <c r="AK24" i="50"/>
  <c r="AJ24" i="50"/>
  <c r="K213" i="68" s="1"/>
  <c r="AM24" i="49"/>
  <c r="N198" i="68" s="1"/>
  <c r="AK24" i="49"/>
  <c r="AJ24" i="49"/>
  <c r="K198" i="68" s="1"/>
  <c r="AM24" i="48"/>
  <c r="N183" i="68" s="1"/>
  <c r="AK24" i="48"/>
  <c r="AJ24" i="48"/>
  <c r="K183" i="68" s="1"/>
  <c r="AM24" i="47"/>
  <c r="N168" i="68" s="1"/>
  <c r="AK24" i="47"/>
  <c r="AJ24" i="47"/>
  <c r="K168" i="68" s="1"/>
  <c r="AM24" i="46"/>
  <c r="N153" i="68" s="1"/>
  <c r="AK24" i="46"/>
  <c r="AJ24" i="46"/>
  <c r="K153" i="68" s="1"/>
  <c r="AM24" i="45"/>
  <c r="N138" i="68" s="1"/>
  <c r="AK24" i="45"/>
  <c r="AJ24" i="45"/>
  <c r="K138" i="68" s="1"/>
  <c r="AM24" i="44"/>
  <c r="N123" i="68" s="1"/>
  <c r="AK24" i="44"/>
  <c r="AJ24" i="44"/>
  <c r="K123" i="68" s="1"/>
  <c r="AM24" i="43"/>
  <c r="N108" i="68" s="1"/>
  <c r="AK24" i="43"/>
  <c r="AJ24" i="43"/>
  <c r="K108" i="68" s="1"/>
  <c r="AM24" i="42"/>
  <c r="N93" i="68" s="1"/>
  <c r="AK24" i="42"/>
  <c r="AJ24" i="42"/>
  <c r="K93" i="68" s="1"/>
  <c r="AM24" i="41"/>
  <c r="N78" i="68" s="1"/>
  <c r="AK24" i="41"/>
  <c r="AJ24" i="41"/>
  <c r="K78" i="68" s="1"/>
  <c r="L58" i="68"/>
  <c r="M58" i="68"/>
  <c r="L59" i="68"/>
  <c r="M59" i="68"/>
  <c r="L60" i="68"/>
  <c r="M60" i="68"/>
  <c r="L61" i="68"/>
  <c r="M61" i="68"/>
  <c r="L62" i="68"/>
  <c r="M62" i="68"/>
  <c r="L63" i="68"/>
  <c r="M63" i="68"/>
  <c r="L64" i="68"/>
  <c r="M64" i="68"/>
  <c r="L65" i="68"/>
  <c r="M65" i="68"/>
  <c r="L66" i="68"/>
  <c r="M66" i="68"/>
  <c r="L67" i="68"/>
  <c r="M67" i="68"/>
  <c r="L68" i="68"/>
  <c r="M68" i="68"/>
  <c r="L69" i="68"/>
  <c r="M69" i="68"/>
  <c r="L70" i="68"/>
  <c r="M70" i="68"/>
  <c r="L71" i="68"/>
  <c r="M71" i="68"/>
  <c r="L72" i="68"/>
  <c r="M72" i="68"/>
  <c r="L73" i="68"/>
  <c r="M73" i="68"/>
  <c r="L74" i="68"/>
  <c r="M74" i="68"/>
  <c r="L75" i="68"/>
  <c r="M75" i="68"/>
  <c r="L76" i="68"/>
  <c r="M76" i="68"/>
  <c r="L77" i="68"/>
  <c r="M77" i="68"/>
  <c r="L78" i="68"/>
  <c r="M78" i="68"/>
  <c r="L79" i="68"/>
  <c r="M79" i="68"/>
  <c r="L80" i="68"/>
  <c r="M80" i="68"/>
  <c r="L81" i="68"/>
  <c r="M81" i="68"/>
  <c r="L82" i="68"/>
  <c r="M82" i="68"/>
  <c r="L83" i="68"/>
  <c r="M83" i="68"/>
  <c r="L84" i="68"/>
  <c r="M84" i="68"/>
  <c r="L85" i="68"/>
  <c r="M85" i="68"/>
  <c r="L86" i="68"/>
  <c r="M86" i="68"/>
  <c r="L87" i="68"/>
  <c r="M87" i="68"/>
  <c r="L88" i="68"/>
  <c r="M88" i="68"/>
  <c r="L89" i="68"/>
  <c r="M89" i="68"/>
  <c r="L90" i="68"/>
  <c r="M90" i="68"/>
  <c r="L91" i="68"/>
  <c r="M91" i="68"/>
  <c r="L92" i="68"/>
  <c r="M92" i="68"/>
  <c r="L93" i="68"/>
  <c r="M93" i="68"/>
  <c r="L94" i="68"/>
  <c r="M94" i="68"/>
  <c r="L95" i="68"/>
  <c r="M95" i="68"/>
  <c r="L96" i="68"/>
  <c r="M96" i="68"/>
  <c r="L97" i="68"/>
  <c r="M97" i="68"/>
  <c r="L98" i="68"/>
  <c r="M98" i="68"/>
  <c r="L99" i="68"/>
  <c r="M99" i="68"/>
  <c r="L100" i="68"/>
  <c r="M100" i="68"/>
  <c r="L101" i="68"/>
  <c r="M101" i="68"/>
  <c r="L102" i="68"/>
  <c r="M102" i="68"/>
  <c r="L103" i="68"/>
  <c r="M103" i="68"/>
  <c r="L104" i="68"/>
  <c r="M104" i="68"/>
  <c r="L105" i="68"/>
  <c r="M105" i="68"/>
  <c r="L106" i="68"/>
  <c r="M106" i="68"/>
  <c r="L107" i="68"/>
  <c r="M107" i="68"/>
  <c r="L108" i="68"/>
  <c r="M108" i="68"/>
  <c r="L109" i="68"/>
  <c r="M109" i="68"/>
  <c r="L110" i="68"/>
  <c r="M110" i="68"/>
  <c r="L111" i="68"/>
  <c r="M111" i="68"/>
  <c r="L112" i="68"/>
  <c r="M112" i="68"/>
  <c r="L113" i="68"/>
  <c r="M113" i="68"/>
  <c r="L114" i="68"/>
  <c r="M114" i="68"/>
  <c r="L115" i="68"/>
  <c r="M115" i="68"/>
  <c r="L116" i="68"/>
  <c r="M116" i="68"/>
  <c r="L117" i="68"/>
  <c r="M117" i="68"/>
  <c r="L118" i="68"/>
  <c r="M118" i="68"/>
  <c r="L119" i="68"/>
  <c r="M119" i="68"/>
  <c r="L120" i="68"/>
  <c r="M120" i="68"/>
  <c r="L121" i="68"/>
  <c r="M121" i="68"/>
  <c r="L122" i="68"/>
  <c r="M122" i="68"/>
  <c r="L123" i="68"/>
  <c r="M123" i="68"/>
  <c r="L124" i="68"/>
  <c r="M124" i="68"/>
  <c r="L125" i="68"/>
  <c r="M125" i="68"/>
  <c r="L126" i="68"/>
  <c r="M126" i="68"/>
  <c r="L127" i="68"/>
  <c r="M127" i="68"/>
  <c r="L128" i="68"/>
  <c r="M128" i="68"/>
  <c r="L129" i="68"/>
  <c r="M129" i="68"/>
  <c r="L130" i="68"/>
  <c r="M130" i="68"/>
  <c r="L131" i="68"/>
  <c r="M131" i="68"/>
  <c r="L132" i="68"/>
  <c r="M132" i="68"/>
  <c r="L133" i="68"/>
  <c r="M133" i="68"/>
  <c r="L134" i="68"/>
  <c r="M134" i="68"/>
  <c r="L135" i="68"/>
  <c r="M135" i="68"/>
  <c r="L136" i="68"/>
  <c r="M136" i="68"/>
  <c r="L137" i="68"/>
  <c r="M137" i="68"/>
  <c r="L138" i="68"/>
  <c r="M138" i="68"/>
  <c r="L139" i="68"/>
  <c r="M139" i="68"/>
  <c r="L140" i="68"/>
  <c r="M140" i="68"/>
  <c r="L141" i="68"/>
  <c r="M141" i="68"/>
  <c r="L142" i="68"/>
  <c r="M142" i="68"/>
  <c r="L143" i="68"/>
  <c r="M143" i="68"/>
  <c r="L144" i="68"/>
  <c r="M144" i="68"/>
  <c r="L145" i="68"/>
  <c r="M145" i="68"/>
  <c r="L146" i="68"/>
  <c r="M146" i="68"/>
  <c r="L147" i="68"/>
  <c r="M147" i="68"/>
  <c r="L148" i="68"/>
  <c r="M148" i="68"/>
  <c r="L149" i="68"/>
  <c r="M149" i="68"/>
  <c r="L150" i="68"/>
  <c r="M150" i="68"/>
  <c r="L151" i="68"/>
  <c r="M151" i="68"/>
  <c r="L152" i="68"/>
  <c r="M152" i="68"/>
  <c r="L153" i="68"/>
  <c r="M153" i="68"/>
  <c r="L154" i="68"/>
  <c r="M154" i="68"/>
  <c r="L155" i="68"/>
  <c r="M155" i="68"/>
  <c r="L156" i="68"/>
  <c r="M156" i="68"/>
  <c r="L157" i="68"/>
  <c r="M157" i="68"/>
  <c r="L158" i="68"/>
  <c r="M158" i="68"/>
  <c r="L159" i="68"/>
  <c r="M159" i="68"/>
  <c r="L160" i="68"/>
  <c r="M160" i="68"/>
  <c r="L161" i="68"/>
  <c r="M161" i="68"/>
  <c r="L162" i="68"/>
  <c r="M162" i="68"/>
  <c r="L163" i="68"/>
  <c r="M163" i="68"/>
  <c r="L164" i="68"/>
  <c r="M164" i="68"/>
  <c r="L165" i="68"/>
  <c r="M165" i="68"/>
  <c r="L166" i="68"/>
  <c r="M166" i="68"/>
  <c r="L167" i="68"/>
  <c r="M167" i="68"/>
  <c r="L168" i="68"/>
  <c r="M168" i="68"/>
  <c r="L169" i="68"/>
  <c r="M169" i="68"/>
  <c r="L170" i="68"/>
  <c r="M170" i="68"/>
  <c r="L171" i="68"/>
  <c r="M171" i="68"/>
  <c r="L172" i="68"/>
  <c r="M172" i="68"/>
  <c r="L173" i="68"/>
  <c r="M173" i="68"/>
  <c r="L174" i="68"/>
  <c r="M174" i="68"/>
  <c r="L175" i="68"/>
  <c r="M175" i="68"/>
  <c r="L176" i="68"/>
  <c r="M176" i="68"/>
  <c r="L177" i="68"/>
  <c r="M177" i="68"/>
  <c r="L178" i="68"/>
  <c r="M178" i="68"/>
  <c r="L179" i="68"/>
  <c r="M179" i="68"/>
  <c r="L180" i="68"/>
  <c r="M180" i="68"/>
  <c r="L181" i="68"/>
  <c r="M181" i="68"/>
  <c r="L182" i="68"/>
  <c r="M182" i="68"/>
  <c r="L183" i="68"/>
  <c r="M183" i="68"/>
  <c r="L184" i="68"/>
  <c r="M184" i="68"/>
  <c r="L185" i="68"/>
  <c r="M185" i="68"/>
  <c r="L186" i="68"/>
  <c r="M186" i="68"/>
  <c r="L187" i="68"/>
  <c r="M187" i="68"/>
  <c r="L188" i="68"/>
  <c r="M188" i="68"/>
  <c r="L189" i="68"/>
  <c r="M189" i="68"/>
  <c r="L190" i="68"/>
  <c r="M190" i="68"/>
  <c r="L191" i="68"/>
  <c r="M191" i="68"/>
  <c r="L192" i="68"/>
  <c r="M192" i="68"/>
  <c r="L193" i="68"/>
  <c r="M193" i="68"/>
  <c r="L194" i="68"/>
  <c r="M194" i="68"/>
  <c r="L195" i="68"/>
  <c r="M195" i="68"/>
  <c r="L196" i="68"/>
  <c r="M196" i="68"/>
  <c r="L197" i="68"/>
  <c r="M197" i="68"/>
  <c r="L198" i="68"/>
  <c r="M198" i="68"/>
  <c r="L199" i="68"/>
  <c r="M199" i="68"/>
  <c r="L200" i="68"/>
  <c r="M200" i="68"/>
  <c r="L201" i="68"/>
  <c r="M201" i="68"/>
  <c r="L202" i="68"/>
  <c r="M202" i="68"/>
  <c r="L203" i="68"/>
  <c r="M203" i="68"/>
  <c r="L204" i="68"/>
  <c r="M204" i="68"/>
  <c r="L205" i="68"/>
  <c r="M205" i="68"/>
  <c r="L206" i="68"/>
  <c r="M206" i="68"/>
  <c r="L207" i="68"/>
  <c r="M207" i="68"/>
  <c r="L208" i="68"/>
  <c r="M208" i="68"/>
  <c r="L209" i="68"/>
  <c r="M209" i="68"/>
  <c r="L210" i="68"/>
  <c r="M210" i="68"/>
  <c r="L211" i="68"/>
  <c r="M211" i="68"/>
  <c r="L212" i="68"/>
  <c r="M212" i="68"/>
  <c r="L213" i="68"/>
  <c r="M213" i="68"/>
  <c r="L214" i="68"/>
  <c r="M214" i="68"/>
  <c r="L215" i="68"/>
  <c r="M215" i="68"/>
  <c r="L216" i="68"/>
  <c r="M216" i="68"/>
  <c r="L217" i="68"/>
  <c r="M217" i="68"/>
  <c r="L218" i="68"/>
  <c r="M218" i="68"/>
  <c r="L219" i="68"/>
  <c r="M219" i="68"/>
  <c r="L220" i="68"/>
  <c r="M220" i="68"/>
  <c r="L221" i="68"/>
  <c r="M221" i="68"/>
  <c r="L222" i="68"/>
  <c r="M222" i="68"/>
  <c r="L223" i="68"/>
  <c r="M223" i="68"/>
  <c r="L224" i="68"/>
  <c r="M224" i="68"/>
  <c r="L225" i="68"/>
  <c r="M225" i="68"/>
  <c r="L226" i="68"/>
  <c r="M226" i="68"/>
  <c r="L227" i="68"/>
  <c r="M227" i="68"/>
  <c r="L228" i="68"/>
  <c r="M228" i="68"/>
  <c r="L229" i="68"/>
  <c r="M229" i="68"/>
  <c r="L230" i="68"/>
  <c r="M230" i="68"/>
  <c r="L231" i="68"/>
  <c r="M231" i="68"/>
  <c r="L232" i="68"/>
  <c r="M232" i="68"/>
  <c r="L233" i="68"/>
  <c r="M233" i="68"/>
  <c r="L234" i="68"/>
  <c r="M234" i="68"/>
  <c r="L235" i="68"/>
  <c r="M235" i="68"/>
  <c r="L236" i="68"/>
  <c r="M236" i="68"/>
  <c r="L237" i="68"/>
  <c r="M237" i="68"/>
  <c r="L238" i="68"/>
  <c r="M238" i="68"/>
  <c r="L239" i="68"/>
  <c r="M239" i="68"/>
  <c r="L240" i="68"/>
  <c r="M240" i="68"/>
  <c r="L241" i="68"/>
  <c r="M241" i="68"/>
  <c r="L242" i="68"/>
  <c r="M242" i="68"/>
  <c r="L243" i="68"/>
  <c r="M243" i="68"/>
  <c r="L244" i="68"/>
  <c r="M244" i="68"/>
  <c r="L245" i="68"/>
  <c r="M245" i="68"/>
  <c r="L246" i="68"/>
  <c r="M246" i="68"/>
  <c r="L247" i="68"/>
  <c r="M247" i="68"/>
  <c r="L248" i="68"/>
  <c r="M248" i="68"/>
  <c r="L249" i="68"/>
  <c r="M249" i="68"/>
  <c r="L250" i="68"/>
  <c r="M250" i="68"/>
  <c r="L251" i="68"/>
  <c r="M251" i="68"/>
  <c r="L252" i="68"/>
  <c r="M252" i="68"/>
  <c r="L253" i="68"/>
  <c r="M253" i="68"/>
  <c r="L254" i="68"/>
  <c r="M254" i="68"/>
  <c r="L255" i="68"/>
  <c r="M255" i="68"/>
  <c r="L256" i="68"/>
  <c r="M256" i="68"/>
  <c r="L257" i="68"/>
  <c r="M257" i="68"/>
  <c r="L258" i="68"/>
  <c r="M258" i="68"/>
  <c r="L259" i="68"/>
  <c r="M259" i="68"/>
  <c r="L260" i="68"/>
  <c r="M260" i="68"/>
  <c r="L261" i="68"/>
  <c r="M261" i="68"/>
  <c r="L262" i="68"/>
  <c r="M262" i="68"/>
  <c r="L263" i="68"/>
  <c r="M263" i="68"/>
  <c r="L264" i="68"/>
  <c r="M264" i="68"/>
  <c r="L265" i="68"/>
  <c r="M265" i="68"/>
  <c r="L266" i="68"/>
  <c r="M266" i="68"/>
  <c r="L267" i="68"/>
  <c r="M267" i="68"/>
  <c r="L268" i="68"/>
  <c r="M268" i="68"/>
  <c r="L269" i="68"/>
  <c r="M269" i="68"/>
  <c r="L270" i="68"/>
  <c r="M270" i="68"/>
  <c r="L271" i="68"/>
  <c r="M271" i="68"/>
  <c r="L272" i="68"/>
  <c r="M272" i="68"/>
  <c r="L273" i="68"/>
  <c r="M273" i="68"/>
  <c r="L274" i="68"/>
  <c r="M274" i="68"/>
  <c r="L275" i="68"/>
  <c r="M275" i="68"/>
  <c r="L276" i="68"/>
  <c r="M276" i="68"/>
  <c r="L277" i="68"/>
  <c r="M277" i="68"/>
  <c r="L278" i="68"/>
  <c r="M278" i="68"/>
  <c r="L279" i="68"/>
  <c r="M279" i="68"/>
  <c r="L280" i="68"/>
  <c r="M280" i="68"/>
  <c r="L281" i="68"/>
  <c r="M281" i="68"/>
  <c r="L282" i="68"/>
  <c r="M282" i="68"/>
  <c r="L283" i="68"/>
  <c r="M283" i="68"/>
  <c r="L284" i="68"/>
  <c r="M284" i="68"/>
  <c r="L285" i="68"/>
  <c r="M285" i="68"/>
  <c r="L286" i="68"/>
  <c r="M286" i="68"/>
  <c r="L287" i="68"/>
  <c r="M287" i="68"/>
  <c r="L288" i="68"/>
  <c r="M288" i="68"/>
  <c r="L289" i="68"/>
  <c r="M289" i="68"/>
  <c r="L290" i="68"/>
  <c r="M290" i="68"/>
  <c r="L291" i="68"/>
  <c r="M291" i="68"/>
  <c r="L292" i="68"/>
  <c r="M292" i="68"/>
  <c r="L293" i="68"/>
  <c r="M293" i="68"/>
  <c r="L294" i="68"/>
  <c r="M294" i="68"/>
  <c r="L295" i="68"/>
  <c r="M295" i="68"/>
  <c r="L296" i="68"/>
  <c r="M296" i="68"/>
  <c r="L297" i="68"/>
  <c r="M297" i="68"/>
  <c r="L298" i="68"/>
  <c r="M298" i="68"/>
  <c r="L299" i="68"/>
  <c r="M299" i="68"/>
  <c r="L300" i="68"/>
  <c r="M300" i="68"/>
  <c r="L301" i="68"/>
  <c r="M301" i="68"/>
  <c r="L302" i="68"/>
  <c r="M302" i="68"/>
  <c r="L303" i="68"/>
  <c r="M303" i="68"/>
  <c r="L304" i="68"/>
  <c r="M304" i="68"/>
  <c r="L305" i="68"/>
  <c r="M305" i="68"/>
  <c r="L306" i="68"/>
  <c r="M306" i="68"/>
  <c r="L307" i="68"/>
  <c r="M307" i="68"/>
  <c r="L308" i="68"/>
  <c r="M308" i="68"/>
  <c r="L309" i="68"/>
  <c r="M309" i="68"/>
  <c r="L310" i="68"/>
  <c r="M310" i="68"/>
  <c r="L311" i="68"/>
  <c r="M311" i="68"/>
  <c r="L312" i="68"/>
  <c r="M312" i="68"/>
  <c r="L313" i="68"/>
  <c r="M313" i="68"/>
  <c r="L314" i="68"/>
  <c r="M314" i="68"/>
  <c r="L315" i="68"/>
  <c r="M315" i="68"/>
  <c r="L316" i="68"/>
  <c r="M316" i="68"/>
  <c r="L317" i="68"/>
  <c r="M317" i="68"/>
  <c r="L318" i="68"/>
  <c r="M318" i="68"/>
  <c r="L319" i="68"/>
  <c r="M319" i="68"/>
  <c r="L320" i="68"/>
  <c r="M320" i="68"/>
  <c r="L321" i="68"/>
  <c r="M321" i="68"/>
  <c r="L322" i="68"/>
  <c r="M322" i="68"/>
  <c r="L323" i="68"/>
  <c r="M323" i="68"/>
  <c r="L324" i="68"/>
  <c r="M324" i="68"/>
  <c r="L325" i="68"/>
  <c r="M325" i="68"/>
  <c r="L326" i="68"/>
  <c r="M326" i="68"/>
  <c r="L327" i="68"/>
  <c r="M327" i="68"/>
  <c r="L328" i="68"/>
  <c r="M328" i="68"/>
  <c r="L329" i="68"/>
  <c r="M329" i="68"/>
  <c r="L330" i="68"/>
  <c r="M330" i="68"/>
  <c r="L331" i="68"/>
  <c r="M331" i="68"/>
  <c r="L332" i="68"/>
  <c r="M332" i="68"/>
  <c r="L333" i="68"/>
  <c r="M333" i="68"/>
  <c r="L334" i="68"/>
  <c r="M334" i="68"/>
  <c r="L335" i="68"/>
  <c r="M335" i="68"/>
  <c r="L336" i="68"/>
  <c r="M336" i="68"/>
  <c r="L337" i="68"/>
  <c r="M337" i="68"/>
  <c r="L338" i="68"/>
  <c r="M338" i="68"/>
  <c r="L339" i="68"/>
  <c r="M339" i="68"/>
  <c r="L340" i="68"/>
  <c r="M340" i="68"/>
  <c r="L341" i="68"/>
  <c r="M341" i="68"/>
  <c r="L342" i="68"/>
  <c r="M342" i="68"/>
  <c r="L343" i="68"/>
  <c r="M343" i="68"/>
  <c r="L344" i="68"/>
  <c r="M344" i="68"/>
  <c r="L345" i="68"/>
  <c r="M345" i="68"/>
  <c r="L346" i="68"/>
  <c r="M346" i="68"/>
  <c r="L347" i="68"/>
  <c r="M347" i="68"/>
  <c r="L348" i="68"/>
  <c r="M348" i="68"/>
  <c r="L349" i="68"/>
  <c r="M349" i="68"/>
  <c r="L350" i="68"/>
  <c r="M350" i="68"/>
  <c r="L351" i="68"/>
  <c r="M351" i="68"/>
  <c r="L352" i="68"/>
  <c r="M352" i="68"/>
  <c r="L353" i="68"/>
  <c r="M353" i="68"/>
  <c r="L354" i="68"/>
  <c r="M354" i="68"/>
  <c r="L355" i="68"/>
  <c r="M355" i="68"/>
  <c r="L356" i="68"/>
  <c r="M356" i="68"/>
  <c r="L357" i="68"/>
  <c r="M357" i="68"/>
  <c r="L358" i="68"/>
  <c r="M358" i="68"/>
  <c r="L359" i="68"/>
  <c r="M359" i="68"/>
  <c r="L360" i="68"/>
  <c r="M360" i="68"/>
  <c r="L361" i="68"/>
  <c r="M361" i="68"/>
  <c r="L362" i="68"/>
  <c r="M362" i="68"/>
  <c r="L363" i="68"/>
  <c r="M363" i="68"/>
  <c r="L364" i="68"/>
  <c r="M364" i="68"/>
  <c r="L365" i="68"/>
  <c r="M365" i="68"/>
  <c r="L366" i="68"/>
  <c r="M366" i="68"/>
  <c r="L367" i="68"/>
  <c r="M367" i="68"/>
  <c r="L368" i="68"/>
  <c r="M368" i="68"/>
  <c r="L369" i="68"/>
  <c r="M369" i="68"/>
  <c r="L370" i="68"/>
  <c r="M370" i="68"/>
  <c r="L371" i="68"/>
  <c r="M371" i="68"/>
  <c r="L372" i="68"/>
  <c r="M372" i="68"/>
  <c r="L373" i="68"/>
  <c r="M373" i="68"/>
  <c r="L374" i="68"/>
  <c r="M374" i="68"/>
  <c r="L375" i="68"/>
  <c r="M375" i="68"/>
  <c r="L376" i="68"/>
  <c r="M376" i="68"/>
  <c r="L377" i="68"/>
  <c r="M377" i="68"/>
  <c r="L378" i="68"/>
  <c r="M378" i="68"/>
  <c r="L379" i="68"/>
  <c r="M379" i="68"/>
  <c r="L380" i="68"/>
  <c r="M380" i="68"/>
  <c r="L381" i="68"/>
  <c r="M381" i="68"/>
  <c r="L382" i="68"/>
  <c r="M382" i="68"/>
  <c r="L383" i="68"/>
  <c r="M383" i="68"/>
  <c r="L384" i="68"/>
  <c r="M384" i="68"/>
  <c r="L385" i="68"/>
  <c r="M385" i="68"/>
  <c r="L386" i="68"/>
  <c r="M386" i="68"/>
  <c r="L387" i="68"/>
  <c r="M387" i="68"/>
  <c r="L388" i="68"/>
  <c r="M388" i="68"/>
  <c r="L389" i="68"/>
  <c r="M389" i="68"/>
  <c r="L390" i="68"/>
  <c r="M390" i="68"/>
  <c r="L391" i="68"/>
  <c r="M391" i="68"/>
  <c r="L392" i="68"/>
  <c r="M392" i="68"/>
  <c r="L393" i="68"/>
  <c r="M393" i="68"/>
  <c r="L394" i="68"/>
  <c r="M394" i="68"/>
  <c r="L395" i="68"/>
  <c r="M395" i="68"/>
  <c r="L396" i="68"/>
  <c r="M396" i="68"/>
  <c r="L397" i="68"/>
  <c r="M397" i="68"/>
  <c r="L398" i="68"/>
  <c r="M398" i="68"/>
  <c r="L399" i="68"/>
  <c r="M399" i="68"/>
  <c r="L400" i="68"/>
  <c r="M400" i="68"/>
  <c r="L401" i="68"/>
  <c r="M401" i="68"/>
  <c r="L402" i="68"/>
  <c r="M402" i="68"/>
  <c r="L403" i="68"/>
  <c r="M403" i="68"/>
  <c r="L404" i="68"/>
  <c r="M404" i="68"/>
  <c r="L405" i="68"/>
  <c r="M405" i="68"/>
  <c r="L406" i="68"/>
  <c r="M406" i="68"/>
  <c r="L407" i="68"/>
  <c r="M407" i="68"/>
  <c r="L408" i="68"/>
  <c r="M408" i="68"/>
  <c r="L409" i="68"/>
  <c r="M409" i="68"/>
  <c r="L410" i="68"/>
  <c r="M410" i="68"/>
  <c r="L411" i="68"/>
  <c r="M411" i="68"/>
  <c r="L412" i="68"/>
  <c r="M412" i="68"/>
  <c r="L413" i="68"/>
  <c r="M413" i="68"/>
  <c r="L414" i="68"/>
  <c r="M414" i="68"/>
  <c r="L415" i="68"/>
  <c r="M415" i="68"/>
  <c r="L416" i="68"/>
  <c r="M416" i="68"/>
  <c r="L417" i="68"/>
  <c r="M417" i="68"/>
  <c r="F25" i="3"/>
  <c r="F27" i="3"/>
  <c r="F26" i="3"/>
  <c r="F24" i="3"/>
  <c r="AI38" i="41" l="1"/>
  <c r="AI37" i="41"/>
  <c r="AI36" i="41"/>
  <c r="AI38" i="42"/>
  <c r="AI37" i="42"/>
  <c r="AI36" i="42"/>
  <c r="AI38" i="43"/>
  <c r="AI37" i="43"/>
  <c r="AI36" i="43"/>
  <c r="AI38" i="44"/>
  <c r="AI37" i="44"/>
  <c r="AI36" i="44"/>
  <c r="AI38" i="45"/>
  <c r="AI37" i="45"/>
  <c r="AI36" i="45"/>
  <c r="AI38" i="46"/>
  <c r="AI37" i="46"/>
  <c r="AI36" i="46"/>
  <c r="AI38" i="47"/>
  <c r="AI37" i="47"/>
  <c r="AI36" i="47"/>
  <c r="AI38" i="48"/>
  <c r="AI37" i="48"/>
  <c r="AI36" i="48"/>
  <c r="AI38" i="49"/>
  <c r="AI37" i="49"/>
  <c r="AI36" i="49"/>
  <c r="AI38" i="50"/>
  <c r="AI37" i="50"/>
  <c r="AI36" i="50"/>
  <c r="AI38" i="51"/>
  <c r="AI37" i="51"/>
  <c r="AI36" i="51"/>
  <c r="AI38" i="52"/>
  <c r="AI37" i="52"/>
  <c r="AI36" i="52"/>
  <c r="AI38" i="53"/>
  <c r="AI37" i="53"/>
  <c r="AI36" i="53"/>
  <c r="AI38" i="54"/>
  <c r="AI37" i="54"/>
  <c r="AI36" i="54"/>
  <c r="AI38" i="55"/>
  <c r="AI37" i="55"/>
  <c r="AI36" i="55"/>
  <c r="AI38" i="56"/>
  <c r="AI37" i="56"/>
  <c r="AI36" i="56"/>
  <c r="AI38" i="57"/>
  <c r="AI37" i="57"/>
  <c r="AI36" i="57"/>
  <c r="AI38" i="58"/>
  <c r="AI37" i="58"/>
  <c r="AI36" i="58"/>
  <c r="AI38" i="59"/>
  <c r="AI37" i="59"/>
  <c r="AI36" i="59"/>
  <c r="AI38" i="60"/>
  <c r="AI37" i="60"/>
  <c r="AI36" i="60"/>
  <c r="AI38" i="61"/>
  <c r="AI37" i="61"/>
  <c r="AI36" i="61"/>
  <c r="AI38" i="62"/>
  <c r="AI37" i="62"/>
  <c r="AI36" i="62"/>
  <c r="AI38" i="63"/>
  <c r="AI37" i="63"/>
  <c r="AI36" i="63"/>
  <c r="AI38" i="8"/>
  <c r="AI37" i="8"/>
  <c r="AI36" i="8"/>
  <c r="AA33" i="63"/>
  <c r="AB33" i="63" s="1"/>
  <c r="Y33" i="63"/>
  <c r="X33" i="63"/>
  <c r="AA32" i="63"/>
  <c r="AB32" i="63" s="1"/>
  <c r="Y32" i="63"/>
  <c r="X32" i="63"/>
  <c r="AA31" i="63"/>
  <c r="AB31" i="63" s="1"/>
  <c r="Y31" i="63"/>
  <c r="X31" i="63"/>
  <c r="AA30" i="63"/>
  <c r="AB30" i="63" s="1"/>
  <c r="Y30" i="63"/>
  <c r="X30" i="63"/>
  <c r="AA29" i="63"/>
  <c r="AB29" i="63" s="1"/>
  <c r="Y29" i="63"/>
  <c r="X29" i="63"/>
  <c r="AA28" i="63"/>
  <c r="AB28" i="63" s="1"/>
  <c r="Y28" i="63"/>
  <c r="X28" i="63"/>
  <c r="AA27" i="63"/>
  <c r="AB27" i="63" s="1"/>
  <c r="Y27" i="63"/>
  <c r="X27" i="63"/>
  <c r="AA26" i="63"/>
  <c r="AB26" i="63" s="1"/>
  <c r="Y26" i="63"/>
  <c r="X26" i="63"/>
  <c r="AA25" i="63"/>
  <c r="AB25" i="63" s="1"/>
  <c r="Y25" i="63"/>
  <c r="X25" i="63"/>
  <c r="AA24" i="63"/>
  <c r="AB24" i="63" s="1"/>
  <c r="Y24" i="63"/>
  <c r="X24" i="63"/>
  <c r="AA23" i="63"/>
  <c r="AB23" i="63" s="1"/>
  <c r="Y23" i="63"/>
  <c r="X23" i="63"/>
  <c r="AA22" i="63"/>
  <c r="AB22" i="63" s="1"/>
  <c r="Y22" i="63"/>
  <c r="X22" i="63"/>
  <c r="AA21" i="63"/>
  <c r="AB21" i="63" s="1"/>
  <c r="Y21" i="63"/>
  <c r="X21" i="63"/>
  <c r="AA20" i="63"/>
  <c r="Y20" i="63"/>
  <c r="X20" i="63"/>
  <c r="AD19" i="63"/>
  <c r="Y19" i="63"/>
  <c r="X19" i="63"/>
  <c r="AA33" i="62"/>
  <c r="AB33" i="62" s="1"/>
  <c r="Y33" i="62"/>
  <c r="X33" i="62"/>
  <c r="AA32" i="62"/>
  <c r="AB32" i="62" s="1"/>
  <c r="Y32" i="62"/>
  <c r="X32" i="62"/>
  <c r="AA31" i="62"/>
  <c r="AB31" i="62" s="1"/>
  <c r="Y31" i="62"/>
  <c r="X31" i="62"/>
  <c r="AA30" i="62"/>
  <c r="AB30" i="62" s="1"/>
  <c r="Y30" i="62"/>
  <c r="X30" i="62"/>
  <c r="AA29" i="62"/>
  <c r="AB29" i="62" s="1"/>
  <c r="Y29" i="62"/>
  <c r="X29" i="62"/>
  <c r="AA28" i="62"/>
  <c r="AB28" i="62" s="1"/>
  <c r="Y28" i="62"/>
  <c r="X28" i="62"/>
  <c r="AA27" i="62"/>
  <c r="AB27" i="62" s="1"/>
  <c r="Y27" i="62"/>
  <c r="X27" i="62"/>
  <c r="AA26" i="62"/>
  <c r="AB26" i="62" s="1"/>
  <c r="Y26" i="62"/>
  <c r="X26" i="62"/>
  <c r="AA25" i="62"/>
  <c r="AB25" i="62" s="1"/>
  <c r="Y25" i="62"/>
  <c r="X25" i="62"/>
  <c r="AA24" i="62"/>
  <c r="AB24" i="62" s="1"/>
  <c r="Y24" i="62"/>
  <c r="X24" i="62"/>
  <c r="AA23" i="62"/>
  <c r="AB23" i="62" s="1"/>
  <c r="Y23" i="62"/>
  <c r="X23" i="62"/>
  <c r="AA22" i="62"/>
  <c r="AB22" i="62" s="1"/>
  <c r="Y22" i="62"/>
  <c r="X22" i="62"/>
  <c r="AA21" i="62"/>
  <c r="AB21" i="62" s="1"/>
  <c r="Y21" i="62"/>
  <c r="X21" i="62"/>
  <c r="AA20" i="62"/>
  <c r="Y20" i="62"/>
  <c r="X20" i="62"/>
  <c r="AD19" i="62"/>
  <c r="Y19" i="62"/>
  <c r="X19" i="62"/>
  <c r="AA33" i="61"/>
  <c r="AB33" i="61" s="1"/>
  <c r="Y33" i="61"/>
  <c r="X33" i="61"/>
  <c r="AA32" i="61"/>
  <c r="AB32" i="61" s="1"/>
  <c r="Y32" i="61"/>
  <c r="X32" i="61"/>
  <c r="AA31" i="61"/>
  <c r="AB31" i="61" s="1"/>
  <c r="Y31" i="61"/>
  <c r="X31" i="61"/>
  <c r="AA30" i="61"/>
  <c r="AB30" i="61" s="1"/>
  <c r="Y30" i="61"/>
  <c r="X30" i="61"/>
  <c r="AA29" i="61"/>
  <c r="AB29" i="61" s="1"/>
  <c r="Y29" i="61"/>
  <c r="X29" i="61"/>
  <c r="AA28" i="61"/>
  <c r="AB28" i="61" s="1"/>
  <c r="Y28" i="61"/>
  <c r="X28" i="61"/>
  <c r="AA27" i="61"/>
  <c r="AB27" i="61" s="1"/>
  <c r="Y27" i="61"/>
  <c r="X27" i="61"/>
  <c r="AA26" i="61"/>
  <c r="AB26" i="61" s="1"/>
  <c r="Y26" i="61"/>
  <c r="X26" i="61"/>
  <c r="AA25" i="61"/>
  <c r="AB25" i="61" s="1"/>
  <c r="Y25" i="61"/>
  <c r="X25" i="61"/>
  <c r="AA24" i="61"/>
  <c r="AB24" i="61" s="1"/>
  <c r="Y24" i="61"/>
  <c r="X24" i="61"/>
  <c r="AA23" i="61"/>
  <c r="AB23" i="61" s="1"/>
  <c r="Y23" i="61"/>
  <c r="X23" i="61"/>
  <c r="AA22" i="61"/>
  <c r="AB22" i="61" s="1"/>
  <c r="Y22" i="61"/>
  <c r="X22" i="61"/>
  <c r="AA21" i="61"/>
  <c r="AB21" i="61" s="1"/>
  <c r="Y21" i="61"/>
  <c r="X21" i="61"/>
  <c r="AA20" i="61"/>
  <c r="Y20" i="61"/>
  <c r="X20" i="61"/>
  <c r="AD19" i="61"/>
  <c r="Y19" i="61"/>
  <c r="X19" i="61"/>
  <c r="AA33" i="60"/>
  <c r="AB33" i="60" s="1"/>
  <c r="Y33" i="60"/>
  <c r="X33" i="60"/>
  <c r="AA32" i="60"/>
  <c r="AB32" i="60" s="1"/>
  <c r="Y32" i="60"/>
  <c r="X32" i="60"/>
  <c r="AA31" i="60"/>
  <c r="AB31" i="60" s="1"/>
  <c r="Y31" i="60"/>
  <c r="X31" i="60"/>
  <c r="AA30" i="60"/>
  <c r="AB30" i="60" s="1"/>
  <c r="Y30" i="60"/>
  <c r="X30" i="60"/>
  <c r="AA29" i="60"/>
  <c r="AB29" i="60" s="1"/>
  <c r="Y29" i="60"/>
  <c r="X29" i="60"/>
  <c r="AA28" i="60"/>
  <c r="AB28" i="60" s="1"/>
  <c r="Y28" i="60"/>
  <c r="X28" i="60"/>
  <c r="AA27" i="60"/>
  <c r="AB27" i="60" s="1"/>
  <c r="Y27" i="60"/>
  <c r="X27" i="60"/>
  <c r="AA26" i="60"/>
  <c r="AB26" i="60" s="1"/>
  <c r="Y26" i="60"/>
  <c r="X26" i="60"/>
  <c r="AA25" i="60"/>
  <c r="AB25" i="60" s="1"/>
  <c r="Y25" i="60"/>
  <c r="X25" i="60"/>
  <c r="AA24" i="60"/>
  <c r="AB24" i="60" s="1"/>
  <c r="Y24" i="60"/>
  <c r="X24" i="60"/>
  <c r="AA23" i="60"/>
  <c r="AB23" i="60" s="1"/>
  <c r="Y23" i="60"/>
  <c r="X23" i="60"/>
  <c r="AA22" i="60"/>
  <c r="AB22" i="60" s="1"/>
  <c r="Y22" i="60"/>
  <c r="X22" i="60"/>
  <c r="AA21" i="60"/>
  <c r="AB21" i="60" s="1"/>
  <c r="Y21" i="60"/>
  <c r="X21" i="60"/>
  <c r="AA20" i="60"/>
  <c r="Y20" i="60"/>
  <c r="X20" i="60"/>
  <c r="AD19" i="60"/>
  <c r="Y19" i="60"/>
  <c r="X19" i="60"/>
  <c r="AA33" i="59"/>
  <c r="AB33" i="59" s="1"/>
  <c r="Y33" i="59"/>
  <c r="X33" i="59"/>
  <c r="AA32" i="59"/>
  <c r="AB32" i="59" s="1"/>
  <c r="Y32" i="59"/>
  <c r="X32" i="59"/>
  <c r="AA31" i="59"/>
  <c r="AB31" i="59" s="1"/>
  <c r="Y31" i="59"/>
  <c r="X31" i="59"/>
  <c r="AA30" i="59"/>
  <c r="AB30" i="59" s="1"/>
  <c r="Y30" i="59"/>
  <c r="X30" i="59"/>
  <c r="AA29" i="59"/>
  <c r="AB29" i="59" s="1"/>
  <c r="Y29" i="59"/>
  <c r="X29" i="59"/>
  <c r="AA28" i="59"/>
  <c r="AB28" i="59" s="1"/>
  <c r="Y28" i="59"/>
  <c r="X28" i="59"/>
  <c r="AA27" i="59"/>
  <c r="AB27" i="59" s="1"/>
  <c r="Y27" i="59"/>
  <c r="X27" i="59"/>
  <c r="AA26" i="59"/>
  <c r="AB26" i="59" s="1"/>
  <c r="Y26" i="59"/>
  <c r="X26" i="59"/>
  <c r="AA25" i="59"/>
  <c r="AB25" i="59" s="1"/>
  <c r="Y25" i="59"/>
  <c r="X25" i="59"/>
  <c r="AA24" i="59"/>
  <c r="AB24" i="59" s="1"/>
  <c r="Y24" i="59"/>
  <c r="X24" i="59"/>
  <c r="AA23" i="59"/>
  <c r="AB23" i="59" s="1"/>
  <c r="Y23" i="59"/>
  <c r="X23" i="59"/>
  <c r="AA22" i="59"/>
  <c r="AB22" i="59" s="1"/>
  <c r="Y22" i="59"/>
  <c r="X22" i="59"/>
  <c r="AA21" i="59"/>
  <c r="AB21" i="59" s="1"/>
  <c r="Y21" i="59"/>
  <c r="X21" i="59"/>
  <c r="AA20" i="59"/>
  <c r="Y20" i="59"/>
  <c r="X20" i="59"/>
  <c r="AD19" i="59"/>
  <c r="Y19" i="59"/>
  <c r="X19" i="59"/>
  <c r="AA33" i="58"/>
  <c r="AB33" i="58" s="1"/>
  <c r="Y33" i="58"/>
  <c r="X33" i="58"/>
  <c r="AA32" i="58"/>
  <c r="AB32" i="58" s="1"/>
  <c r="Y32" i="58"/>
  <c r="X32" i="58"/>
  <c r="AA31" i="58"/>
  <c r="AB31" i="58" s="1"/>
  <c r="Y31" i="58"/>
  <c r="X31" i="58"/>
  <c r="AA30" i="58"/>
  <c r="AB30" i="58" s="1"/>
  <c r="Y30" i="58"/>
  <c r="X30" i="58"/>
  <c r="AA29" i="58"/>
  <c r="AB29" i="58" s="1"/>
  <c r="Y29" i="58"/>
  <c r="X29" i="58"/>
  <c r="AA28" i="58"/>
  <c r="AB28" i="58" s="1"/>
  <c r="Y28" i="58"/>
  <c r="X28" i="58"/>
  <c r="AA27" i="58"/>
  <c r="AB27" i="58" s="1"/>
  <c r="Y27" i="58"/>
  <c r="X27" i="58"/>
  <c r="AA26" i="58"/>
  <c r="AB26" i="58" s="1"/>
  <c r="Y26" i="58"/>
  <c r="X26" i="58"/>
  <c r="AA25" i="58"/>
  <c r="AB25" i="58" s="1"/>
  <c r="Y25" i="58"/>
  <c r="X25" i="58"/>
  <c r="AA24" i="58"/>
  <c r="AB24" i="58" s="1"/>
  <c r="Y24" i="58"/>
  <c r="X24" i="58"/>
  <c r="AA23" i="58"/>
  <c r="AB23" i="58" s="1"/>
  <c r="Y23" i="58"/>
  <c r="X23" i="58"/>
  <c r="AA22" i="58"/>
  <c r="AB22" i="58" s="1"/>
  <c r="Y22" i="58"/>
  <c r="X22" i="58"/>
  <c r="AA21" i="58"/>
  <c r="AB21" i="58" s="1"/>
  <c r="Y21" i="58"/>
  <c r="X21" i="58"/>
  <c r="AA20" i="58"/>
  <c r="Y20" i="58"/>
  <c r="X20" i="58"/>
  <c r="AD19" i="58"/>
  <c r="Y19" i="58"/>
  <c r="X19" i="58"/>
  <c r="AA33" i="57"/>
  <c r="AB33" i="57" s="1"/>
  <c r="Y33" i="57"/>
  <c r="X33" i="57"/>
  <c r="AA32" i="57"/>
  <c r="AB32" i="57" s="1"/>
  <c r="Y32" i="57"/>
  <c r="X32" i="57"/>
  <c r="AA31" i="57"/>
  <c r="AB31" i="57" s="1"/>
  <c r="Y31" i="57"/>
  <c r="X31" i="57"/>
  <c r="AA30" i="57"/>
  <c r="AB30" i="57" s="1"/>
  <c r="Y30" i="57"/>
  <c r="X30" i="57"/>
  <c r="AA29" i="57"/>
  <c r="AB29" i="57" s="1"/>
  <c r="Y29" i="57"/>
  <c r="X29" i="57"/>
  <c r="AA28" i="57"/>
  <c r="AB28" i="57" s="1"/>
  <c r="Y28" i="57"/>
  <c r="X28" i="57"/>
  <c r="AA27" i="57"/>
  <c r="AB27" i="57" s="1"/>
  <c r="Y27" i="57"/>
  <c r="X27" i="57"/>
  <c r="AA26" i="57"/>
  <c r="AB26" i="57" s="1"/>
  <c r="Y26" i="57"/>
  <c r="X26" i="57"/>
  <c r="AA25" i="57"/>
  <c r="AB25" i="57" s="1"/>
  <c r="Y25" i="57"/>
  <c r="X25" i="57"/>
  <c r="AA24" i="57"/>
  <c r="AB24" i="57" s="1"/>
  <c r="Y24" i="57"/>
  <c r="X24" i="57"/>
  <c r="AA23" i="57"/>
  <c r="AB23" i="57" s="1"/>
  <c r="Y23" i="57"/>
  <c r="X23" i="57"/>
  <c r="AA22" i="57"/>
  <c r="AB22" i="57" s="1"/>
  <c r="Y22" i="57"/>
  <c r="X22" i="57"/>
  <c r="AA21" i="57"/>
  <c r="AB21" i="57" s="1"/>
  <c r="Y21" i="57"/>
  <c r="X21" i="57"/>
  <c r="AA20" i="57"/>
  <c r="Y20" i="57"/>
  <c r="X20" i="57"/>
  <c r="AD19" i="57"/>
  <c r="Y19" i="57"/>
  <c r="X19" i="57"/>
  <c r="AA33" i="56"/>
  <c r="AB33" i="56" s="1"/>
  <c r="Y33" i="56"/>
  <c r="X33" i="56"/>
  <c r="AA32" i="56"/>
  <c r="AB32" i="56" s="1"/>
  <c r="Y32" i="56"/>
  <c r="X32" i="56"/>
  <c r="AA31" i="56"/>
  <c r="AB31" i="56" s="1"/>
  <c r="Y31" i="56"/>
  <c r="X31" i="56"/>
  <c r="AA30" i="56"/>
  <c r="AB30" i="56" s="1"/>
  <c r="Y30" i="56"/>
  <c r="X30" i="56"/>
  <c r="AA29" i="56"/>
  <c r="AB29" i="56" s="1"/>
  <c r="Y29" i="56"/>
  <c r="X29" i="56"/>
  <c r="AA28" i="56"/>
  <c r="AB28" i="56" s="1"/>
  <c r="Y28" i="56"/>
  <c r="X28" i="56"/>
  <c r="AA27" i="56"/>
  <c r="AB27" i="56" s="1"/>
  <c r="Y27" i="56"/>
  <c r="X27" i="56"/>
  <c r="AA26" i="56"/>
  <c r="AB26" i="56" s="1"/>
  <c r="Y26" i="56"/>
  <c r="X26" i="56"/>
  <c r="AA25" i="56"/>
  <c r="AB25" i="56" s="1"/>
  <c r="Y25" i="56"/>
  <c r="X25" i="56"/>
  <c r="AA24" i="56"/>
  <c r="AB24" i="56" s="1"/>
  <c r="Y24" i="56"/>
  <c r="X24" i="56"/>
  <c r="AA23" i="56"/>
  <c r="AB23" i="56" s="1"/>
  <c r="Y23" i="56"/>
  <c r="X23" i="56"/>
  <c r="AA22" i="56"/>
  <c r="AB22" i="56" s="1"/>
  <c r="Y22" i="56"/>
  <c r="X22" i="56"/>
  <c r="AA21" i="56"/>
  <c r="AB21" i="56" s="1"/>
  <c r="Y21" i="56"/>
  <c r="X21" i="56"/>
  <c r="AA20" i="56"/>
  <c r="Y20" i="56"/>
  <c r="X20" i="56"/>
  <c r="AD19" i="56"/>
  <c r="Y19" i="56"/>
  <c r="X19" i="56"/>
  <c r="AA33" i="55"/>
  <c r="AB33" i="55" s="1"/>
  <c r="Y33" i="55"/>
  <c r="X33" i="55"/>
  <c r="AA32" i="55"/>
  <c r="AB32" i="55" s="1"/>
  <c r="Y32" i="55"/>
  <c r="X32" i="55"/>
  <c r="AA31" i="55"/>
  <c r="AB31" i="55" s="1"/>
  <c r="Y31" i="55"/>
  <c r="X31" i="55"/>
  <c r="AA30" i="55"/>
  <c r="AB30" i="55" s="1"/>
  <c r="Y30" i="55"/>
  <c r="X30" i="55"/>
  <c r="AA29" i="55"/>
  <c r="AB29" i="55" s="1"/>
  <c r="Y29" i="55"/>
  <c r="X29" i="55"/>
  <c r="AA28" i="55"/>
  <c r="AB28" i="55" s="1"/>
  <c r="Y28" i="55"/>
  <c r="X28" i="55"/>
  <c r="AA27" i="55"/>
  <c r="AB27" i="55" s="1"/>
  <c r="Y27" i="55"/>
  <c r="X27" i="55"/>
  <c r="AA26" i="55"/>
  <c r="AB26" i="55" s="1"/>
  <c r="Y26" i="55"/>
  <c r="X26" i="55"/>
  <c r="AA25" i="55"/>
  <c r="AB25" i="55" s="1"/>
  <c r="Y25" i="55"/>
  <c r="X25" i="55"/>
  <c r="AA24" i="55"/>
  <c r="AB24" i="55" s="1"/>
  <c r="Y24" i="55"/>
  <c r="X24" i="55"/>
  <c r="AA23" i="55"/>
  <c r="AB23" i="55" s="1"/>
  <c r="Y23" i="55"/>
  <c r="X23" i="55"/>
  <c r="AA22" i="55"/>
  <c r="AB22" i="55" s="1"/>
  <c r="Y22" i="55"/>
  <c r="X22" i="55"/>
  <c r="AA21" i="55"/>
  <c r="AB21" i="55" s="1"/>
  <c r="Y21" i="55"/>
  <c r="X21" i="55"/>
  <c r="AA20" i="55"/>
  <c r="Y20" i="55"/>
  <c r="X20" i="55"/>
  <c r="AD19" i="55"/>
  <c r="Y19" i="55"/>
  <c r="X19" i="55"/>
  <c r="AA33" i="54"/>
  <c r="AB33" i="54" s="1"/>
  <c r="Y33" i="54"/>
  <c r="X33" i="54"/>
  <c r="AA32" i="54"/>
  <c r="AB32" i="54" s="1"/>
  <c r="Y32" i="54"/>
  <c r="X32" i="54"/>
  <c r="AA31" i="54"/>
  <c r="AB31" i="54" s="1"/>
  <c r="Y31" i="54"/>
  <c r="X31" i="54"/>
  <c r="AA30" i="54"/>
  <c r="AB30" i="54" s="1"/>
  <c r="Y30" i="54"/>
  <c r="X30" i="54"/>
  <c r="AA29" i="54"/>
  <c r="AB29" i="54" s="1"/>
  <c r="Y29" i="54"/>
  <c r="X29" i="54"/>
  <c r="AA28" i="54"/>
  <c r="AB28" i="54" s="1"/>
  <c r="Y28" i="54"/>
  <c r="X28" i="54"/>
  <c r="AA27" i="54"/>
  <c r="AB27" i="54" s="1"/>
  <c r="Y27" i="54"/>
  <c r="X27" i="54"/>
  <c r="AA26" i="54"/>
  <c r="AB26" i="54" s="1"/>
  <c r="Y26" i="54"/>
  <c r="X26" i="54"/>
  <c r="AA25" i="54"/>
  <c r="AB25" i="54" s="1"/>
  <c r="Y25" i="54"/>
  <c r="X25" i="54"/>
  <c r="AA24" i="54"/>
  <c r="AB24" i="54" s="1"/>
  <c r="Y24" i="54"/>
  <c r="X24" i="54"/>
  <c r="AA23" i="54"/>
  <c r="AB23" i="54" s="1"/>
  <c r="Y23" i="54"/>
  <c r="X23" i="54"/>
  <c r="AA22" i="54"/>
  <c r="AB22" i="54" s="1"/>
  <c r="Y22" i="54"/>
  <c r="X22" i="54"/>
  <c r="AA21" i="54"/>
  <c r="AB21" i="54" s="1"/>
  <c r="Y21" i="54"/>
  <c r="X21" i="54"/>
  <c r="AA20" i="54"/>
  <c r="Y20" i="54"/>
  <c r="X20" i="54"/>
  <c r="AD19" i="54"/>
  <c r="Y19" i="54"/>
  <c r="X19" i="54"/>
  <c r="AA33" i="53"/>
  <c r="AB33" i="53" s="1"/>
  <c r="Y33" i="53"/>
  <c r="X33" i="53"/>
  <c r="AA32" i="53"/>
  <c r="AB32" i="53" s="1"/>
  <c r="Y32" i="53"/>
  <c r="X32" i="53"/>
  <c r="AA31" i="53"/>
  <c r="AB31" i="53" s="1"/>
  <c r="Y31" i="53"/>
  <c r="X31" i="53"/>
  <c r="AA30" i="53"/>
  <c r="AB30" i="53" s="1"/>
  <c r="Y30" i="53"/>
  <c r="X30" i="53"/>
  <c r="AA29" i="53"/>
  <c r="AB29" i="53" s="1"/>
  <c r="Y29" i="53"/>
  <c r="X29" i="53"/>
  <c r="AA28" i="53"/>
  <c r="AB28" i="53" s="1"/>
  <c r="Y28" i="53"/>
  <c r="X28" i="53"/>
  <c r="AA27" i="53"/>
  <c r="AB27" i="53" s="1"/>
  <c r="Y27" i="53"/>
  <c r="X27" i="53"/>
  <c r="AA26" i="53"/>
  <c r="AB26" i="53" s="1"/>
  <c r="Y26" i="53"/>
  <c r="X26" i="53"/>
  <c r="AA25" i="53"/>
  <c r="AB25" i="53" s="1"/>
  <c r="Y25" i="53"/>
  <c r="X25" i="53"/>
  <c r="AA24" i="53"/>
  <c r="AB24" i="53" s="1"/>
  <c r="Y24" i="53"/>
  <c r="X24" i="53"/>
  <c r="AA23" i="53"/>
  <c r="AB23" i="53" s="1"/>
  <c r="Y23" i="53"/>
  <c r="X23" i="53"/>
  <c r="AA22" i="53"/>
  <c r="AB22" i="53" s="1"/>
  <c r="Y22" i="53"/>
  <c r="X22" i="53"/>
  <c r="AA21" i="53"/>
  <c r="AB21" i="53" s="1"/>
  <c r="Y21" i="53"/>
  <c r="X21" i="53"/>
  <c r="AA20" i="53"/>
  <c r="Y20" i="53"/>
  <c r="X20" i="53"/>
  <c r="AD19" i="53"/>
  <c r="Y19" i="53"/>
  <c r="X19" i="53"/>
  <c r="AA33" i="52"/>
  <c r="AB33" i="52" s="1"/>
  <c r="Y33" i="52"/>
  <c r="X33" i="52"/>
  <c r="AA32" i="52"/>
  <c r="AB32" i="52" s="1"/>
  <c r="Y32" i="52"/>
  <c r="X32" i="52"/>
  <c r="AA31" i="52"/>
  <c r="AB31" i="52" s="1"/>
  <c r="Y31" i="52"/>
  <c r="X31" i="52"/>
  <c r="AA30" i="52"/>
  <c r="AB30" i="52" s="1"/>
  <c r="Y30" i="52"/>
  <c r="X30" i="52"/>
  <c r="AA29" i="52"/>
  <c r="AB29" i="52" s="1"/>
  <c r="Y29" i="52"/>
  <c r="X29" i="52"/>
  <c r="AA28" i="52"/>
  <c r="AB28" i="52" s="1"/>
  <c r="Y28" i="52"/>
  <c r="X28" i="52"/>
  <c r="AA27" i="52"/>
  <c r="AB27" i="52" s="1"/>
  <c r="Y27" i="52"/>
  <c r="X27" i="52"/>
  <c r="AA26" i="52"/>
  <c r="AB26" i="52" s="1"/>
  <c r="Y26" i="52"/>
  <c r="X26" i="52"/>
  <c r="AA25" i="52"/>
  <c r="AB25" i="52" s="1"/>
  <c r="Y25" i="52"/>
  <c r="X25" i="52"/>
  <c r="AA24" i="52"/>
  <c r="AB24" i="52" s="1"/>
  <c r="Y24" i="52"/>
  <c r="X24" i="52"/>
  <c r="AA23" i="52"/>
  <c r="AB23" i="52" s="1"/>
  <c r="Y23" i="52"/>
  <c r="X23" i="52"/>
  <c r="AA22" i="52"/>
  <c r="AB22" i="52" s="1"/>
  <c r="Y22" i="52"/>
  <c r="X22" i="52"/>
  <c r="AA21" i="52"/>
  <c r="AB21" i="52" s="1"/>
  <c r="Y21" i="52"/>
  <c r="X21" i="52"/>
  <c r="AA20" i="52"/>
  <c r="Y20" i="52"/>
  <c r="X20" i="52"/>
  <c r="AD19" i="52"/>
  <c r="Y19" i="52"/>
  <c r="X19" i="52"/>
  <c r="AA33" i="51"/>
  <c r="AB33" i="51" s="1"/>
  <c r="Y33" i="51"/>
  <c r="X33" i="51"/>
  <c r="AA32" i="51"/>
  <c r="AB32" i="51" s="1"/>
  <c r="Y32" i="51"/>
  <c r="X32" i="51"/>
  <c r="AA31" i="51"/>
  <c r="AB31" i="51" s="1"/>
  <c r="Y31" i="51"/>
  <c r="X31" i="51"/>
  <c r="AA30" i="51"/>
  <c r="AB30" i="51" s="1"/>
  <c r="Y30" i="51"/>
  <c r="X30" i="51"/>
  <c r="AA29" i="51"/>
  <c r="AB29" i="51" s="1"/>
  <c r="Y29" i="51"/>
  <c r="X29" i="51"/>
  <c r="AA28" i="51"/>
  <c r="AB28" i="51" s="1"/>
  <c r="Y28" i="51"/>
  <c r="X28" i="51"/>
  <c r="AA27" i="51"/>
  <c r="AB27" i="51" s="1"/>
  <c r="Y27" i="51"/>
  <c r="X27" i="51"/>
  <c r="AA26" i="51"/>
  <c r="AB26" i="51" s="1"/>
  <c r="Y26" i="51"/>
  <c r="X26" i="51"/>
  <c r="AA25" i="51"/>
  <c r="AB25" i="51" s="1"/>
  <c r="Y25" i="51"/>
  <c r="X25" i="51"/>
  <c r="AA24" i="51"/>
  <c r="AB24" i="51" s="1"/>
  <c r="Y24" i="51"/>
  <c r="X24" i="51"/>
  <c r="AA23" i="51"/>
  <c r="AB23" i="51" s="1"/>
  <c r="Y23" i="51"/>
  <c r="X23" i="51"/>
  <c r="AA22" i="51"/>
  <c r="AB22" i="51" s="1"/>
  <c r="Y22" i="51"/>
  <c r="X22" i="51"/>
  <c r="AA21" i="51"/>
  <c r="AB21" i="51" s="1"/>
  <c r="Y21" i="51"/>
  <c r="X21" i="51"/>
  <c r="AA20" i="51"/>
  <c r="Y20" i="51"/>
  <c r="X20" i="51"/>
  <c r="AD19" i="51"/>
  <c r="Y19" i="51"/>
  <c r="X19" i="51"/>
  <c r="AA33" i="50"/>
  <c r="AB33" i="50" s="1"/>
  <c r="Y33" i="50"/>
  <c r="X33" i="50"/>
  <c r="AA32" i="50"/>
  <c r="AB32" i="50" s="1"/>
  <c r="Y32" i="50"/>
  <c r="X32" i="50"/>
  <c r="AA31" i="50"/>
  <c r="AB31" i="50" s="1"/>
  <c r="Y31" i="50"/>
  <c r="X31" i="50"/>
  <c r="AA30" i="50"/>
  <c r="AB30" i="50" s="1"/>
  <c r="Y30" i="50"/>
  <c r="X30" i="50"/>
  <c r="AA29" i="50"/>
  <c r="AB29" i="50" s="1"/>
  <c r="Y29" i="50"/>
  <c r="X29" i="50"/>
  <c r="AA28" i="50"/>
  <c r="AB28" i="50" s="1"/>
  <c r="Y28" i="50"/>
  <c r="X28" i="50"/>
  <c r="AA27" i="50"/>
  <c r="AB27" i="50" s="1"/>
  <c r="Y27" i="50"/>
  <c r="X27" i="50"/>
  <c r="AA26" i="50"/>
  <c r="AB26" i="50" s="1"/>
  <c r="Y26" i="50"/>
  <c r="X26" i="50"/>
  <c r="AA25" i="50"/>
  <c r="AB25" i="50" s="1"/>
  <c r="Y25" i="50"/>
  <c r="X25" i="50"/>
  <c r="AA24" i="50"/>
  <c r="AB24" i="50" s="1"/>
  <c r="Y24" i="50"/>
  <c r="X24" i="50"/>
  <c r="AA23" i="50"/>
  <c r="AB23" i="50" s="1"/>
  <c r="Y23" i="50"/>
  <c r="X23" i="50"/>
  <c r="AA22" i="50"/>
  <c r="AB22" i="50" s="1"/>
  <c r="Y22" i="50"/>
  <c r="X22" i="50"/>
  <c r="AA21" i="50"/>
  <c r="AB21" i="50" s="1"/>
  <c r="Y21" i="50"/>
  <c r="X21" i="50"/>
  <c r="AA20" i="50"/>
  <c r="Y20" i="50"/>
  <c r="X20" i="50"/>
  <c r="AD19" i="50"/>
  <c r="Y19" i="50"/>
  <c r="X19" i="50"/>
  <c r="AA33" i="49"/>
  <c r="AB33" i="49" s="1"/>
  <c r="Y33" i="49"/>
  <c r="X33" i="49"/>
  <c r="AA32" i="49"/>
  <c r="AB32" i="49" s="1"/>
  <c r="Y32" i="49"/>
  <c r="X32" i="49"/>
  <c r="AA31" i="49"/>
  <c r="AB31" i="49" s="1"/>
  <c r="Y31" i="49"/>
  <c r="X31" i="49"/>
  <c r="AA30" i="49"/>
  <c r="AB30" i="49" s="1"/>
  <c r="Y30" i="49"/>
  <c r="X30" i="49"/>
  <c r="AA29" i="49"/>
  <c r="AB29" i="49" s="1"/>
  <c r="Y29" i="49"/>
  <c r="X29" i="49"/>
  <c r="AA28" i="49"/>
  <c r="AB28" i="49" s="1"/>
  <c r="Y28" i="49"/>
  <c r="X28" i="49"/>
  <c r="AA27" i="49"/>
  <c r="AB27" i="49" s="1"/>
  <c r="Y27" i="49"/>
  <c r="X27" i="49"/>
  <c r="AA26" i="49"/>
  <c r="AB26" i="49" s="1"/>
  <c r="Y26" i="49"/>
  <c r="X26" i="49"/>
  <c r="AA25" i="49"/>
  <c r="AB25" i="49" s="1"/>
  <c r="Y25" i="49"/>
  <c r="X25" i="49"/>
  <c r="AA24" i="49"/>
  <c r="AB24" i="49" s="1"/>
  <c r="Y24" i="49"/>
  <c r="X24" i="49"/>
  <c r="AA23" i="49"/>
  <c r="AB23" i="49" s="1"/>
  <c r="Y23" i="49"/>
  <c r="X23" i="49"/>
  <c r="AA22" i="49"/>
  <c r="AB22" i="49" s="1"/>
  <c r="Y22" i="49"/>
  <c r="X22" i="49"/>
  <c r="AA21" i="49"/>
  <c r="AB21" i="49" s="1"/>
  <c r="Y21" i="49"/>
  <c r="X21" i="49"/>
  <c r="AA20" i="49"/>
  <c r="Y20" i="49"/>
  <c r="X20" i="49"/>
  <c r="AD19" i="49"/>
  <c r="Y19" i="49"/>
  <c r="X19" i="49"/>
  <c r="AA33" i="48"/>
  <c r="AB33" i="48" s="1"/>
  <c r="Y33" i="48"/>
  <c r="X33" i="48"/>
  <c r="AA32" i="48"/>
  <c r="AB32" i="48" s="1"/>
  <c r="Y32" i="48"/>
  <c r="X32" i="48"/>
  <c r="AA31" i="48"/>
  <c r="AB31" i="48" s="1"/>
  <c r="Y31" i="48"/>
  <c r="X31" i="48"/>
  <c r="AA30" i="48"/>
  <c r="AB30" i="48" s="1"/>
  <c r="Y30" i="48"/>
  <c r="X30" i="48"/>
  <c r="AA29" i="48"/>
  <c r="AB29" i="48" s="1"/>
  <c r="Y29" i="48"/>
  <c r="X29" i="48"/>
  <c r="AA28" i="48"/>
  <c r="AB28" i="48" s="1"/>
  <c r="Y28" i="48"/>
  <c r="X28" i="48"/>
  <c r="AA27" i="48"/>
  <c r="AB27" i="48" s="1"/>
  <c r="Y27" i="48"/>
  <c r="X27" i="48"/>
  <c r="AA26" i="48"/>
  <c r="AB26" i="48" s="1"/>
  <c r="Y26" i="48"/>
  <c r="X26" i="48"/>
  <c r="AA25" i="48"/>
  <c r="AB25" i="48" s="1"/>
  <c r="Y25" i="48"/>
  <c r="X25" i="48"/>
  <c r="AA24" i="48"/>
  <c r="AB24" i="48" s="1"/>
  <c r="Y24" i="48"/>
  <c r="X24" i="48"/>
  <c r="AA23" i="48"/>
  <c r="AB23" i="48" s="1"/>
  <c r="Y23" i="48"/>
  <c r="X23" i="48"/>
  <c r="AA22" i="48"/>
  <c r="AB22" i="48" s="1"/>
  <c r="Y22" i="48"/>
  <c r="X22" i="48"/>
  <c r="AA21" i="48"/>
  <c r="AB21" i="48" s="1"/>
  <c r="Y21" i="48"/>
  <c r="X21" i="48"/>
  <c r="AA20" i="48"/>
  <c r="Y20" i="48"/>
  <c r="X20" i="48"/>
  <c r="AD19" i="48"/>
  <c r="Y19" i="48"/>
  <c r="X19" i="48"/>
  <c r="AA33" i="47"/>
  <c r="AB33" i="47" s="1"/>
  <c r="Y33" i="47"/>
  <c r="X33" i="47"/>
  <c r="AA32" i="47"/>
  <c r="AB32" i="47" s="1"/>
  <c r="Y32" i="47"/>
  <c r="X32" i="47"/>
  <c r="AA31" i="47"/>
  <c r="AB31" i="47" s="1"/>
  <c r="Y31" i="47"/>
  <c r="X31" i="47"/>
  <c r="AA30" i="47"/>
  <c r="AB30" i="47" s="1"/>
  <c r="Y30" i="47"/>
  <c r="X30" i="47"/>
  <c r="AA29" i="47"/>
  <c r="AB29" i="47" s="1"/>
  <c r="Y29" i="47"/>
  <c r="X29" i="47"/>
  <c r="AA28" i="47"/>
  <c r="AB28" i="47" s="1"/>
  <c r="Y28" i="47"/>
  <c r="X28" i="47"/>
  <c r="AA27" i="47"/>
  <c r="AB27" i="47" s="1"/>
  <c r="Y27" i="47"/>
  <c r="X27" i="47"/>
  <c r="AA26" i="47"/>
  <c r="AB26" i="47" s="1"/>
  <c r="Y26" i="47"/>
  <c r="X26" i="47"/>
  <c r="AA25" i="47"/>
  <c r="AB25" i="47" s="1"/>
  <c r="Y25" i="47"/>
  <c r="X25" i="47"/>
  <c r="AA24" i="47"/>
  <c r="AB24" i="47" s="1"/>
  <c r="Y24" i="47"/>
  <c r="X24" i="47"/>
  <c r="AA23" i="47"/>
  <c r="AB23" i="47" s="1"/>
  <c r="Y23" i="47"/>
  <c r="X23" i="47"/>
  <c r="AA22" i="47"/>
  <c r="AB22" i="47" s="1"/>
  <c r="Y22" i="47"/>
  <c r="X22" i="47"/>
  <c r="AA21" i="47"/>
  <c r="AB21" i="47" s="1"/>
  <c r="Y21" i="47"/>
  <c r="X21" i="47"/>
  <c r="AA20" i="47"/>
  <c r="Y20" i="47"/>
  <c r="X20" i="47"/>
  <c r="AD19" i="47"/>
  <c r="Y19" i="47"/>
  <c r="X19" i="47"/>
  <c r="AA33" i="46"/>
  <c r="AB33" i="46" s="1"/>
  <c r="Y33" i="46"/>
  <c r="X33" i="46"/>
  <c r="AA32" i="46"/>
  <c r="AB32" i="46" s="1"/>
  <c r="Y32" i="46"/>
  <c r="X32" i="46"/>
  <c r="AA31" i="46"/>
  <c r="AB31" i="46" s="1"/>
  <c r="Y31" i="46"/>
  <c r="X31" i="46"/>
  <c r="AA30" i="46"/>
  <c r="AB30" i="46" s="1"/>
  <c r="Y30" i="46"/>
  <c r="X30" i="46"/>
  <c r="AA29" i="46"/>
  <c r="AB29" i="46" s="1"/>
  <c r="Y29" i="46"/>
  <c r="X29" i="46"/>
  <c r="AA28" i="46"/>
  <c r="AB28" i="46" s="1"/>
  <c r="Y28" i="46"/>
  <c r="X28" i="46"/>
  <c r="AA27" i="46"/>
  <c r="AB27" i="46" s="1"/>
  <c r="Y27" i="46"/>
  <c r="X27" i="46"/>
  <c r="AA26" i="46"/>
  <c r="AB26" i="46" s="1"/>
  <c r="Y26" i="46"/>
  <c r="X26" i="46"/>
  <c r="AA25" i="46"/>
  <c r="AB25" i="46" s="1"/>
  <c r="Y25" i="46"/>
  <c r="X25" i="46"/>
  <c r="AA24" i="46"/>
  <c r="AB24" i="46" s="1"/>
  <c r="Y24" i="46"/>
  <c r="X24" i="46"/>
  <c r="AA23" i="46"/>
  <c r="AB23" i="46" s="1"/>
  <c r="Y23" i="46"/>
  <c r="X23" i="46"/>
  <c r="AA22" i="46"/>
  <c r="AB22" i="46" s="1"/>
  <c r="Y22" i="46"/>
  <c r="X22" i="46"/>
  <c r="AA21" i="46"/>
  <c r="AB21" i="46" s="1"/>
  <c r="Y21" i="46"/>
  <c r="X21" i="46"/>
  <c r="AA20" i="46"/>
  <c r="Y20" i="46"/>
  <c r="X20" i="46"/>
  <c r="AD19" i="46"/>
  <c r="Y19" i="46"/>
  <c r="X19" i="46"/>
  <c r="AA33" i="45"/>
  <c r="AB33" i="45" s="1"/>
  <c r="Y33" i="45"/>
  <c r="X33" i="45"/>
  <c r="AA32" i="45"/>
  <c r="AB32" i="45" s="1"/>
  <c r="Y32" i="45"/>
  <c r="X32" i="45"/>
  <c r="AA31" i="45"/>
  <c r="AB31" i="45" s="1"/>
  <c r="Y31" i="45"/>
  <c r="X31" i="45"/>
  <c r="AA30" i="45"/>
  <c r="AB30" i="45" s="1"/>
  <c r="Y30" i="45"/>
  <c r="X30" i="45"/>
  <c r="AA29" i="45"/>
  <c r="AB29" i="45" s="1"/>
  <c r="Y29" i="45"/>
  <c r="X29" i="45"/>
  <c r="AA28" i="45"/>
  <c r="AB28" i="45" s="1"/>
  <c r="Y28" i="45"/>
  <c r="X28" i="45"/>
  <c r="AA27" i="45"/>
  <c r="AB27" i="45" s="1"/>
  <c r="Y27" i="45"/>
  <c r="X27" i="45"/>
  <c r="AA26" i="45"/>
  <c r="AB26" i="45" s="1"/>
  <c r="Y26" i="45"/>
  <c r="X26" i="45"/>
  <c r="AA25" i="45"/>
  <c r="AB25" i="45" s="1"/>
  <c r="Y25" i="45"/>
  <c r="X25" i="45"/>
  <c r="AA24" i="45"/>
  <c r="AB24" i="45" s="1"/>
  <c r="Y24" i="45"/>
  <c r="X24" i="45"/>
  <c r="AA23" i="45"/>
  <c r="AB23" i="45" s="1"/>
  <c r="Y23" i="45"/>
  <c r="X23" i="45"/>
  <c r="AA22" i="45"/>
  <c r="AB22" i="45" s="1"/>
  <c r="Y22" i="45"/>
  <c r="X22" i="45"/>
  <c r="AA21" i="45"/>
  <c r="AB21" i="45" s="1"/>
  <c r="Y21" i="45"/>
  <c r="X21" i="45"/>
  <c r="AA20" i="45"/>
  <c r="Y20" i="45"/>
  <c r="X20" i="45"/>
  <c r="AD19" i="45"/>
  <c r="Y19" i="45"/>
  <c r="X19" i="45"/>
  <c r="AA33" i="44"/>
  <c r="AB33" i="44" s="1"/>
  <c r="Y33" i="44"/>
  <c r="X33" i="44"/>
  <c r="AA32" i="44"/>
  <c r="AB32" i="44" s="1"/>
  <c r="Y32" i="44"/>
  <c r="X32" i="44"/>
  <c r="AA31" i="44"/>
  <c r="AB31" i="44" s="1"/>
  <c r="Y31" i="44"/>
  <c r="X31" i="44"/>
  <c r="AA30" i="44"/>
  <c r="AB30" i="44" s="1"/>
  <c r="Y30" i="44"/>
  <c r="X30" i="44"/>
  <c r="AA29" i="44"/>
  <c r="AB29" i="44" s="1"/>
  <c r="Y29" i="44"/>
  <c r="X29" i="44"/>
  <c r="AA28" i="44"/>
  <c r="AB28" i="44" s="1"/>
  <c r="Y28" i="44"/>
  <c r="X28" i="44"/>
  <c r="AA27" i="44"/>
  <c r="AB27" i="44" s="1"/>
  <c r="Y27" i="44"/>
  <c r="X27" i="44"/>
  <c r="AA26" i="44"/>
  <c r="AB26" i="44" s="1"/>
  <c r="Y26" i="44"/>
  <c r="X26" i="44"/>
  <c r="AA25" i="44"/>
  <c r="AB25" i="44" s="1"/>
  <c r="Y25" i="44"/>
  <c r="X25" i="44"/>
  <c r="AA24" i="44"/>
  <c r="AB24" i="44" s="1"/>
  <c r="Y24" i="44"/>
  <c r="X24" i="44"/>
  <c r="AA23" i="44"/>
  <c r="AB23" i="44" s="1"/>
  <c r="Y23" i="44"/>
  <c r="X23" i="44"/>
  <c r="AA22" i="44"/>
  <c r="AB22" i="44" s="1"/>
  <c r="Y22" i="44"/>
  <c r="X22" i="44"/>
  <c r="AA21" i="44"/>
  <c r="AB21" i="44" s="1"/>
  <c r="Y21" i="44"/>
  <c r="X21" i="44"/>
  <c r="AA20" i="44"/>
  <c r="Y20" i="44"/>
  <c r="X20" i="44"/>
  <c r="AD19" i="44"/>
  <c r="Y19" i="44"/>
  <c r="X19" i="44"/>
  <c r="AA33" i="43"/>
  <c r="AB33" i="43" s="1"/>
  <c r="Y33" i="43"/>
  <c r="X33" i="43"/>
  <c r="AA32" i="43"/>
  <c r="AB32" i="43" s="1"/>
  <c r="Y32" i="43"/>
  <c r="X32" i="43"/>
  <c r="AA31" i="43"/>
  <c r="AB31" i="43" s="1"/>
  <c r="Y31" i="43"/>
  <c r="X31" i="43"/>
  <c r="AA30" i="43"/>
  <c r="AB30" i="43" s="1"/>
  <c r="Y30" i="43"/>
  <c r="X30" i="43"/>
  <c r="AA29" i="43"/>
  <c r="AB29" i="43" s="1"/>
  <c r="Y29" i="43"/>
  <c r="X29" i="43"/>
  <c r="AA28" i="43"/>
  <c r="AB28" i="43" s="1"/>
  <c r="Y28" i="43"/>
  <c r="X28" i="43"/>
  <c r="AA27" i="43"/>
  <c r="AB27" i="43" s="1"/>
  <c r="Y27" i="43"/>
  <c r="X27" i="43"/>
  <c r="AA26" i="43"/>
  <c r="AB26" i="43" s="1"/>
  <c r="Y26" i="43"/>
  <c r="X26" i="43"/>
  <c r="AA25" i="43"/>
  <c r="AB25" i="43" s="1"/>
  <c r="Y25" i="43"/>
  <c r="X25" i="43"/>
  <c r="AA24" i="43"/>
  <c r="AB24" i="43" s="1"/>
  <c r="Y24" i="43"/>
  <c r="X24" i="43"/>
  <c r="AA23" i="43"/>
  <c r="AB23" i="43" s="1"/>
  <c r="Y23" i="43"/>
  <c r="X23" i="43"/>
  <c r="AA22" i="43"/>
  <c r="AB22" i="43" s="1"/>
  <c r="Y22" i="43"/>
  <c r="X22" i="43"/>
  <c r="AA21" i="43"/>
  <c r="AB21" i="43" s="1"/>
  <c r="Y21" i="43"/>
  <c r="X21" i="43"/>
  <c r="AA20" i="43"/>
  <c r="Y20" i="43"/>
  <c r="X20" i="43"/>
  <c r="AD19" i="43"/>
  <c r="Y19" i="43"/>
  <c r="X19" i="43"/>
  <c r="AA33" i="42"/>
  <c r="AB33" i="42" s="1"/>
  <c r="Y33" i="42"/>
  <c r="X33" i="42"/>
  <c r="AA32" i="42"/>
  <c r="AB32" i="42" s="1"/>
  <c r="Y32" i="42"/>
  <c r="X32" i="42"/>
  <c r="AA31" i="42"/>
  <c r="AB31" i="42" s="1"/>
  <c r="Y31" i="42"/>
  <c r="X31" i="42"/>
  <c r="AA30" i="42"/>
  <c r="AB30" i="42" s="1"/>
  <c r="Y30" i="42"/>
  <c r="X30" i="42"/>
  <c r="AA29" i="42"/>
  <c r="AB29" i="42" s="1"/>
  <c r="Y29" i="42"/>
  <c r="X29" i="42"/>
  <c r="AA28" i="42"/>
  <c r="AB28" i="42" s="1"/>
  <c r="Y28" i="42"/>
  <c r="X28" i="42"/>
  <c r="AA27" i="42"/>
  <c r="AB27" i="42" s="1"/>
  <c r="Y27" i="42"/>
  <c r="X27" i="42"/>
  <c r="AA26" i="42"/>
  <c r="AB26" i="42" s="1"/>
  <c r="Y26" i="42"/>
  <c r="X26" i="42"/>
  <c r="AA25" i="42"/>
  <c r="AB25" i="42" s="1"/>
  <c r="Y25" i="42"/>
  <c r="X25" i="42"/>
  <c r="AA24" i="42"/>
  <c r="AB24" i="42" s="1"/>
  <c r="Y24" i="42"/>
  <c r="X24" i="42"/>
  <c r="AA23" i="42"/>
  <c r="AB23" i="42" s="1"/>
  <c r="Y23" i="42"/>
  <c r="X23" i="42"/>
  <c r="AA22" i="42"/>
  <c r="AB22" i="42" s="1"/>
  <c r="Y22" i="42"/>
  <c r="X22" i="42"/>
  <c r="AA21" i="42"/>
  <c r="AB21" i="42" s="1"/>
  <c r="Y21" i="42"/>
  <c r="X21" i="42"/>
  <c r="AA20" i="42"/>
  <c r="Y20" i="42"/>
  <c r="X20" i="42"/>
  <c r="AD19" i="42"/>
  <c r="Y19" i="42"/>
  <c r="X19" i="42"/>
  <c r="AA33" i="41"/>
  <c r="AB33" i="41" s="1"/>
  <c r="Y33" i="41"/>
  <c r="X33" i="41"/>
  <c r="AA32" i="41"/>
  <c r="AB32" i="41" s="1"/>
  <c r="Y32" i="41"/>
  <c r="X32" i="41"/>
  <c r="AA31" i="41"/>
  <c r="AB31" i="41" s="1"/>
  <c r="Y31" i="41"/>
  <c r="X31" i="41"/>
  <c r="AA30" i="41"/>
  <c r="AB30" i="41" s="1"/>
  <c r="Y30" i="41"/>
  <c r="X30" i="41"/>
  <c r="AA29" i="41"/>
  <c r="AB29" i="41" s="1"/>
  <c r="Y29" i="41"/>
  <c r="X29" i="41"/>
  <c r="AA28" i="41"/>
  <c r="AB28" i="41" s="1"/>
  <c r="Y28" i="41"/>
  <c r="X28" i="41"/>
  <c r="AA27" i="41"/>
  <c r="AB27" i="41" s="1"/>
  <c r="Y27" i="41"/>
  <c r="X27" i="41"/>
  <c r="AA26" i="41"/>
  <c r="AB26" i="41" s="1"/>
  <c r="Y26" i="41"/>
  <c r="X26" i="41"/>
  <c r="AA25" i="41"/>
  <c r="AB25" i="41" s="1"/>
  <c r="Y25" i="41"/>
  <c r="X25" i="41"/>
  <c r="AA24" i="41"/>
  <c r="AB24" i="41" s="1"/>
  <c r="Y24" i="41"/>
  <c r="X24" i="41"/>
  <c r="AA23" i="41"/>
  <c r="AB23" i="41" s="1"/>
  <c r="Y23" i="41"/>
  <c r="X23" i="41"/>
  <c r="AA22" i="41"/>
  <c r="AB22" i="41" s="1"/>
  <c r="Y22" i="41"/>
  <c r="X22" i="41"/>
  <c r="AA21" i="41"/>
  <c r="AB21" i="41" s="1"/>
  <c r="Y21" i="41"/>
  <c r="X21" i="41"/>
  <c r="AA20" i="41"/>
  <c r="Y20" i="41"/>
  <c r="X20" i="41"/>
  <c r="AD19" i="41"/>
  <c r="Y19" i="41"/>
  <c r="X19" i="41"/>
  <c r="AD19" i="8"/>
  <c r="AA20" i="8"/>
  <c r="AA21" i="8"/>
  <c r="AB21" i="8" s="1"/>
  <c r="AA22" i="8"/>
  <c r="AB22" i="8" s="1"/>
  <c r="AA23" i="8"/>
  <c r="AB23" i="8" s="1"/>
  <c r="AA24" i="8"/>
  <c r="AB24" i="8" s="1"/>
  <c r="AA25" i="8"/>
  <c r="AB25" i="8" s="1"/>
  <c r="AA26" i="8"/>
  <c r="AB26" i="8" s="1"/>
  <c r="AA27" i="8"/>
  <c r="AB27" i="8" s="1"/>
  <c r="AA28" i="8"/>
  <c r="AB28" i="8" s="1"/>
  <c r="AA29" i="8"/>
  <c r="AB29" i="8" s="1"/>
  <c r="AA30" i="8"/>
  <c r="AB30" i="8" s="1"/>
  <c r="AA31" i="8"/>
  <c r="AB31" i="8" s="1"/>
  <c r="AA32" i="8"/>
  <c r="AB32" i="8" s="1"/>
  <c r="AA33" i="8"/>
  <c r="AB33" i="8" s="1"/>
  <c r="Y20" i="8"/>
  <c r="Y21" i="8"/>
  <c r="Y22" i="8"/>
  <c r="Y23" i="8"/>
  <c r="Y24" i="8"/>
  <c r="Y25" i="8"/>
  <c r="Y26" i="8"/>
  <c r="Y27" i="8"/>
  <c r="Y28" i="8"/>
  <c r="Y29" i="8"/>
  <c r="Y30" i="8"/>
  <c r="Y31" i="8"/>
  <c r="Y32" i="8"/>
  <c r="Y33" i="8"/>
  <c r="X20" i="8"/>
  <c r="X21" i="8"/>
  <c r="X22" i="8"/>
  <c r="X23" i="8"/>
  <c r="X24" i="8"/>
  <c r="X25" i="8"/>
  <c r="X26" i="8"/>
  <c r="X27" i="8"/>
  <c r="X28" i="8"/>
  <c r="X29" i="8"/>
  <c r="X30" i="8"/>
  <c r="X31" i="8"/>
  <c r="X32" i="8"/>
  <c r="X33" i="8"/>
  <c r="P93" i="40"/>
  <c r="P82" i="40"/>
  <c r="P71" i="40"/>
  <c r="P60" i="40"/>
  <c r="P49" i="40"/>
  <c r="P38" i="40"/>
  <c r="O90" i="40"/>
  <c r="P90" i="40"/>
  <c r="P79" i="40"/>
  <c r="P68" i="40"/>
  <c r="O101" i="40"/>
  <c r="O35" i="40"/>
  <c r="O104" i="40" s="1"/>
  <c r="Y19" i="8"/>
  <c r="X19" i="8"/>
  <c r="K19" i="8"/>
  <c r="K20" i="42"/>
  <c r="L20" i="42"/>
  <c r="K21" i="42"/>
  <c r="L21" i="42"/>
  <c r="K22" i="42"/>
  <c r="L22" i="42"/>
  <c r="K23" i="42"/>
  <c r="L23" i="42"/>
  <c r="K24" i="42"/>
  <c r="L24" i="42"/>
  <c r="K25" i="42"/>
  <c r="L25" i="42"/>
  <c r="K26" i="42"/>
  <c r="L26" i="42"/>
  <c r="K27" i="42"/>
  <c r="L27" i="42"/>
  <c r="K28" i="42"/>
  <c r="L28" i="42"/>
  <c r="K29" i="42"/>
  <c r="L29" i="42"/>
  <c r="K30" i="42"/>
  <c r="L30" i="42"/>
  <c r="K31" i="42"/>
  <c r="L31" i="42"/>
  <c r="K32" i="42"/>
  <c r="L32" i="42"/>
  <c r="K33" i="42"/>
  <c r="L33" i="42"/>
  <c r="K20" i="43"/>
  <c r="L20" i="43"/>
  <c r="K21" i="43"/>
  <c r="L21" i="43"/>
  <c r="K22" i="43"/>
  <c r="L22" i="43"/>
  <c r="K23" i="43"/>
  <c r="L23" i="43"/>
  <c r="K24" i="43"/>
  <c r="L24" i="43"/>
  <c r="K25" i="43"/>
  <c r="L25" i="43"/>
  <c r="K26" i="43"/>
  <c r="L26" i="43"/>
  <c r="K27" i="43"/>
  <c r="L27" i="43"/>
  <c r="K28" i="43"/>
  <c r="L28" i="43"/>
  <c r="K29" i="43"/>
  <c r="L29" i="43"/>
  <c r="K30" i="43"/>
  <c r="L30" i="43"/>
  <c r="K31" i="43"/>
  <c r="L31" i="43"/>
  <c r="K32" i="43"/>
  <c r="L32" i="43"/>
  <c r="K33" i="43"/>
  <c r="L33" i="43"/>
  <c r="K20" i="44"/>
  <c r="L20" i="44"/>
  <c r="K21" i="44"/>
  <c r="L21" i="44"/>
  <c r="K22" i="44"/>
  <c r="L22" i="44"/>
  <c r="K23" i="44"/>
  <c r="L23" i="44"/>
  <c r="K24" i="44"/>
  <c r="L24" i="44"/>
  <c r="K25" i="44"/>
  <c r="L25" i="44"/>
  <c r="K26" i="44"/>
  <c r="L26" i="44"/>
  <c r="K27" i="44"/>
  <c r="L27" i="44"/>
  <c r="K28" i="44"/>
  <c r="L28" i="44"/>
  <c r="K29" i="44"/>
  <c r="L29" i="44"/>
  <c r="K30" i="44"/>
  <c r="L30" i="44"/>
  <c r="K31" i="44"/>
  <c r="L31" i="44"/>
  <c r="K32" i="44"/>
  <c r="L32" i="44"/>
  <c r="K33" i="44"/>
  <c r="L33" i="44"/>
  <c r="K20" i="45"/>
  <c r="L20" i="45"/>
  <c r="K21" i="45"/>
  <c r="L21" i="45"/>
  <c r="K22" i="45"/>
  <c r="L22" i="45"/>
  <c r="K23" i="45"/>
  <c r="L23" i="45"/>
  <c r="K24" i="45"/>
  <c r="L24" i="45"/>
  <c r="K25" i="45"/>
  <c r="L25" i="45"/>
  <c r="K26" i="45"/>
  <c r="L26" i="45"/>
  <c r="K27" i="45"/>
  <c r="L27" i="45"/>
  <c r="K28" i="45"/>
  <c r="L28" i="45"/>
  <c r="K29" i="45"/>
  <c r="L29" i="45"/>
  <c r="K30" i="45"/>
  <c r="L30" i="45"/>
  <c r="K31" i="45"/>
  <c r="L31" i="45"/>
  <c r="K32" i="45"/>
  <c r="L32" i="45"/>
  <c r="K33" i="45"/>
  <c r="L33" i="45"/>
  <c r="K20" i="46"/>
  <c r="L20" i="46"/>
  <c r="K21" i="46"/>
  <c r="L21" i="46"/>
  <c r="K22" i="46"/>
  <c r="L22" i="46"/>
  <c r="K23" i="46"/>
  <c r="L23" i="46"/>
  <c r="K24" i="46"/>
  <c r="L24" i="46"/>
  <c r="K25" i="46"/>
  <c r="L25" i="46"/>
  <c r="K26" i="46"/>
  <c r="L26" i="46"/>
  <c r="K27" i="46"/>
  <c r="L27" i="46"/>
  <c r="K28" i="46"/>
  <c r="L28" i="46"/>
  <c r="K29" i="46"/>
  <c r="L29" i="46"/>
  <c r="K30" i="46"/>
  <c r="L30" i="46"/>
  <c r="K31" i="46"/>
  <c r="L31" i="46"/>
  <c r="K32" i="46"/>
  <c r="L32" i="46"/>
  <c r="K33" i="46"/>
  <c r="L33" i="46"/>
  <c r="K20" i="47"/>
  <c r="L20" i="47"/>
  <c r="K21" i="47"/>
  <c r="L21" i="47"/>
  <c r="K22" i="47"/>
  <c r="L22" i="47"/>
  <c r="K23" i="47"/>
  <c r="L23" i="47"/>
  <c r="K24" i="47"/>
  <c r="L24" i="47"/>
  <c r="K25" i="47"/>
  <c r="L25" i="47"/>
  <c r="K26" i="47"/>
  <c r="L26" i="47"/>
  <c r="K27" i="47"/>
  <c r="L27" i="47"/>
  <c r="K28" i="47"/>
  <c r="L28" i="47"/>
  <c r="K29" i="47"/>
  <c r="L29" i="47"/>
  <c r="K30" i="47"/>
  <c r="L30" i="47"/>
  <c r="K31" i="47"/>
  <c r="L31" i="47"/>
  <c r="K32" i="47"/>
  <c r="L32" i="47"/>
  <c r="K33" i="47"/>
  <c r="L33" i="47"/>
  <c r="K20" i="48"/>
  <c r="L20" i="48"/>
  <c r="K21" i="48"/>
  <c r="L21" i="48"/>
  <c r="K22" i="48"/>
  <c r="L22" i="48"/>
  <c r="K23" i="48"/>
  <c r="L23" i="48"/>
  <c r="K24" i="48"/>
  <c r="L24" i="48"/>
  <c r="K25" i="48"/>
  <c r="L25" i="48"/>
  <c r="K26" i="48"/>
  <c r="L26" i="48"/>
  <c r="K27" i="48"/>
  <c r="L27" i="48"/>
  <c r="K28" i="48"/>
  <c r="L28" i="48"/>
  <c r="K29" i="48"/>
  <c r="L29" i="48"/>
  <c r="K30" i="48"/>
  <c r="L30" i="48"/>
  <c r="K31" i="48"/>
  <c r="L31" i="48"/>
  <c r="K32" i="48"/>
  <c r="L32" i="48"/>
  <c r="K33" i="48"/>
  <c r="L33" i="48"/>
  <c r="K20" i="49"/>
  <c r="L20" i="49"/>
  <c r="K21" i="49"/>
  <c r="L21" i="49"/>
  <c r="K22" i="49"/>
  <c r="L22" i="49"/>
  <c r="K23" i="49"/>
  <c r="L23" i="49"/>
  <c r="K24" i="49"/>
  <c r="L24" i="49"/>
  <c r="K25" i="49"/>
  <c r="L25" i="49"/>
  <c r="K26" i="49"/>
  <c r="L26" i="49"/>
  <c r="K27" i="49"/>
  <c r="L27" i="49"/>
  <c r="K28" i="49"/>
  <c r="L28" i="49"/>
  <c r="K29" i="49"/>
  <c r="L29" i="49"/>
  <c r="K30" i="49"/>
  <c r="L30" i="49"/>
  <c r="K31" i="49"/>
  <c r="L31" i="49"/>
  <c r="K32" i="49"/>
  <c r="L32" i="49"/>
  <c r="K33" i="49"/>
  <c r="L33" i="49"/>
  <c r="K20" i="50"/>
  <c r="L20" i="50"/>
  <c r="K21" i="50"/>
  <c r="L21" i="50"/>
  <c r="K22" i="50"/>
  <c r="L22" i="50"/>
  <c r="K23" i="50"/>
  <c r="L23" i="50"/>
  <c r="K24" i="50"/>
  <c r="L24" i="50"/>
  <c r="K25" i="50"/>
  <c r="L25" i="50"/>
  <c r="K26" i="50"/>
  <c r="L26" i="50"/>
  <c r="K27" i="50"/>
  <c r="L27" i="50"/>
  <c r="K28" i="50"/>
  <c r="L28" i="50"/>
  <c r="K29" i="50"/>
  <c r="L29" i="50"/>
  <c r="K30" i="50"/>
  <c r="L30" i="50"/>
  <c r="K31" i="50"/>
  <c r="L31" i="50"/>
  <c r="K32" i="50"/>
  <c r="L32" i="50"/>
  <c r="K33" i="50"/>
  <c r="L33" i="50"/>
  <c r="K20" i="51"/>
  <c r="L20" i="51"/>
  <c r="K21" i="51"/>
  <c r="L21" i="51"/>
  <c r="K22" i="51"/>
  <c r="L22" i="51"/>
  <c r="K23" i="51"/>
  <c r="L23" i="51"/>
  <c r="K24" i="51"/>
  <c r="L24" i="51"/>
  <c r="K25" i="51"/>
  <c r="L25" i="51"/>
  <c r="K26" i="51"/>
  <c r="L26" i="51"/>
  <c r="K27" i="51"/>
  <c r="L27" i="51"/>
  <c r="K28" i="51"/>
  <c r="L28" i="51"/>
  <c r="K29" i="51"/>
  <c r="L29" i="51"/>
  <c r="K30" i="51"/>
  <c r="L30" i="51"/>
  <c r="K31" i="51"/>
  <c r="L31" i="51"/>
  <c r="K32" i="51"/>
  <c r="L32" i="51"/>
  <c r="K33" i="51"/>
  <c r="L33" i="51"/>
  <c r="K20" i="52"/>
  <c r="L20" i="52"/>
  <c r="K21" i="52"/>
  <c r="L21" i="52"/>
  <c r="K22" i="52"/>
  <c r="L22" i="52"/>
  <c r="K23" i="52"/>
  <c r="L23" i="52"/>
  <c r="K24" i="52"/>
  <c r="L24" i="52"/>
  <c r="K25" i="52"/>
  <c r="L25" i="52"/>
  <c r="K26" i="52"/>
  <c r="L26" i="52"/>
  <c r="K27" i="52"/>
  <c r="L27" i="52"/>
  <c r="K28" i="52"/>
  <c r="L28" i="52"/>
  <c r="K29" i="52"/>
  <c r="L29" i="52"/>
  <c r="K30" i="52"/>
  <c r="L30" i="52"/>
  <c r="K31" i="52"/>
  <c r="L31" i="52"/>
  <c r="K32" i="52"/>
  <c r="L32" i="52"/>
  <c r="K33" i="52"/>
  <c r="L33" i="52"/>
  <c r="K20" i="53"/>
  <c r="L20" i="53"/>
  <c r="K21" i="53"/>
  <c r="L21" i="53"/>
  <c r="K22" i="53"/>
  <c r="L22" i="53"/>
  <c r="K23" i="53"/>
  <c r="L23" i="53"/>
  <c r="K24" i="53"/>
  <c r="L24" i="53"/>
  <c r="K25" i="53"/>
  <c r="L25" i="53"/>
  <c r="K26" i="53"/>
  <c r="L26" i="53"/>
  <c r="K27" i="53"/>
  <c r="L27" i="53"/>
  <c r="K28" i="53"/>
  <c r="L28" i="53"/>
  <c r="K29" i="53"/>
  <c r="L29" i="53"/>
  <c r="K30" i="53"/>
  <c r="L30" i="53"/>
  <c r="K31" i="53"/>
  <c r="L31" i="53"/>
  <c r="K32" i="53"/>
  <c r="L32" i="53"/>
  <c r="K33" i="53"/>
  <c r="L33" i="53"/>
  <c r="K20" i="54"/>
  <c r="L20" i="54"/>
  <c r="K21" i="54"/>
  <c r="L21" i="54"/>
  <c r="K22" i="54"/>
  <c r="L22" i="54"/>
  <c r="K23" i="54"/>
  <c r="L23" i="54"/>
  <c r="K24" i="54"/>
  <c r="L24" i="54"/>
  <c r="K25" i="54"/>
  <c r="L25" i="54"/>
  <c r="K26" i="54"/>
  <c r="L26" i="54"/>
  <c r="K27" i="54"/>
  <c r="L27" i="54"/>
  <c r="K28" i="54"/>
  <c r="L28" i="54"/>
  <c r="K29" i="54"/>
  <c r="L29" i="54"/>
  <c r="K30" i="54"/>
  <c r="L30" i="54"/>
  <c r="K31" i="54"/>
  <c r="L31" i="54"/>
  <c r="K32" i="54"/>
  <c r="L32" i="54"/>
  <c r="K33" i="54"/>
  <c r="L33" i="54"/>
  <c r="K20" i="55"/>
  <c r="L20" i="55"/>
  <c r="K21" i="55"/>
  <c r="L21" i="55"/>
  <c r="K22" i="55"/>
  <c r="L22" i="55"/>
  <c r="K23" i="55"/>
  <c r="L23" i="55"/>
  <c r="K24" i="55"/>
  <c r="L24" i="55"/>
  <c r="K25" i="55"/>
  <c r="L25" i="55"/>
  <c r="K26" i="55"/>
  <c r="L26" i="55"/>
  <c r="K27" i="55"/>
  <c r="L27" i="55"/>
  <c r="K28" i="55"/>
  <c r="L28" i="55"/>
  <c r="K29" i="55"/>
  <c r="L29" i="55"/>
  <c r="K30" i="55"/>
  <c r="L30" i="55"/>
  <c r="K31" i="55"/>
  <c r="L31" i="55"/>
  <c r="K32" i="55"/>
  <c r="L32" i="55"/>
  <c r="K33" i="55"/>
  <c r="L33" i="55"/>
  <c r="K20" i="56"/>
  <c r="L20" i="56"/>
  <c r="K21" i="56"/>
  <c r="L21" i="56"/>
  <c r="K22" i="56"/>
  <c r="L22" i="56"/>
  <c r="K23" i="56"/>
  <c r="L23" i="56"/>
  <c r="K24" i="56"/>
  <c r="L24" i="56"/>
  <c r="K25" i="56"/>
  <c r="L25" i="56"/>
  <c r="K26" i="56"/>
  <c r="L26" i="56"/>
  <c r="K27" i="56"/>
  <c r="L27" i="56"/>
  <c r="K28" i="56"/>
  <c r="L28" i="56"/>
  <c r="K29" i="56"/>
  <c r="L29" i="56"/>
  <c r="K30" i="56"/>
  <c r="L30" i="56"/>
  <c r="K31" i="56"/>
  <c r="L31" i="56"/>
  <c r="K32" i="56"/>
  <c r="L32" i="56"/>
  <c r="K33" i="56"/>
  <c r="L33" i="56"/>
  <c r="K20" i="57"/>
  <c r="L20" i="57"/>
  <c r="K21" i="57"/>
  <c r="L21" i="57"/>
  <c r="K22" i="57"/>
  <c r="L22" i="57"/>
  <c r="K23" i="57"/>
  <c r="L23" i="57"/>
  <c r="K24" i="57"/>
  <c r="L24" i="57"/>
  <c r="K25" i="57"/>
  <c r="L25" i="57"/>
  <c r="K26" i="57"/>
  <c r="L26" i="57"/>
  <c r="K27" i="57"/>
  <c r="L27" i="57"/>
  <c r="K28" i="57"/>
  <c r="L28" i="57"/>
  <c r="K29" i="57"/>
  <c r="L29" i="57"/>
  <c r="K30" i="57"/>
  <c r="L30" i="57"/>
  <c r="K31" i="57"/>
  <c r="L31" i="57"/>
  <c r="K32" i="57"/>
  <c r="L32" i="57"/>
  <c r="K33" i="57"/>
  <c r="L33" i="57"/>
  <c r="K20" i="58"/>
  <c r="L20" i="58"/>
  <c r="K21" i="58"/>
  <c r="L21" i="58"/>
  <c r="K22" i="58"/>
  <c r="L22" i="58"/>
  <c r="K23" i="58"/>
  <c r="L23" i="58"/>
  <c r="K24" i="58"/>
  <c r="L24" i="58"/>
  <c r="K25" i="58"/>
  <c r="L25" i="58"/>
  <c r="K26" i="58"/>
  <c r="L26" i="58"/>
  <c r="K27" i="58"/>
  <c r="L27" i="58"/>
  <c r="K28" i="58"/>
  <c r="L28" i="58"/>
  <c r="K29" i="58"/>
  <c r="L29" i="58"/>
  <c r="K30" i="58"/>
  <c r="L30" i="58"/>
  <c r="K31" i="58"/>
  <c r="L31" i="58"/>
  <c r="K32" i="58"/>
  <c r="L32" i="58"/>
  <c r="K33" i="58"/>
  <c r="L33" i="58"/>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20" i="60"/>
  <c r="L20" i="60"/>
  <c r="K21" i="60"/>
  <c r="L21" i="60"/>
  <c r="K22" i="60"/>
  <c r="L22" i="60"/>
  <c r="K23" i="60"/>
  <c r="L23" i="60"/>
  <c r="K24" i="60"/>
  <c r="L24" i="60"/>
  <c r="K25" i="60"/>
  <c r="L25" i="60"/>
  <c r="K26" i="60"/>
  <c r="L26" i="60"/>
  <c r="K27" i="60"/>
  <c r="L27" i="60"/>
  <c r="K28" i="60"/>
  <c r="L28" i="60"/>
  <c r="K29" i="60"/>
  <c r="L29" i="60"/>
  <c r="K30" i="60"/>
  <c r="L30" i="60"/>
  <c r="K31" i="60"/>
  <c r="L31" i="60"/>
  <c r="K32" i="60"/>
  <c r="L32" i="60"/>
  <c r="K33" i="60"/>
  <c r="L33" i="60"/>
  <c r="K20" i="61"/>
  <c r="L20" i="61"/>
  <c r="K21" i="61"/>
  <c r="L21" i="61"/>
  <c r="K22" i="61"/>
  <c r="L22" i="61"/>
  <c r="K23" i="61"/>
  <c r="L23" i="61"/>
  <c r="K24" i="61"/>
  <c r="L24" i="61"/>
  <c r="K25" i="61"/>
  <c r="L25" i="61"/>
  <c r="K26" i="61"/>
  <c r="L26" i="61"/>
  <c r="K27" i="61"/>
  <c r="L27" i="61"/>
  <c r="K28" i="61"/>
  <c r="L28" i="61"/>
  <c r="K29" i="61"/>
  <c r="L29" i="61"/>
  <c r="K30" i="61"/>
  <c r="L30" i="61"/>
  <c r="K31" i="61"/>
  <c r="L31" i="61"/>
  <c r="K32" i="61"/>
  <c r="L32" i="61"/>
  <c r="K33" i="61"/>
  <c r="L33" i="61"/>
  <c r="K20" i="62"/>
  <c r="L20" i="62"/>
  <c r="K21" i="62"/>
  <c r="L21" i="62"/>
  <c r="K22" i="62"/>
  <c r="L22" i="62"/>
  <c r="K23" i="62"/>
  <c r="L23" i="62"/>
  <c r="K24" i="62"/>
  <c r="L24" i="62"/>
  <c r="K25" i="62"/>
  <c r="L25" i="62"/>
  <c r="K26" i="62"/>
  <c r="L26" i="62"/>
  <c r="K27" i="62"/>
  <c r="L27" i="62"/>
  <c r="K28" i="62"/>
  <c r="L28" i="62"/>
  <c r="K29" i="62"/>
  <c r="L29" i="62"/>
  <c r="K30" i="62"/>
  <c r="L30" i="62"/>
  <c r="K31" i="62"/>
  <c r="L31" i="62"/>
  <c r="K32" i="62"/>
  <c r="L32" i="62"/>
  <c r="K33" i="62"/>
  <c r="L33" i="62"/>
  <c r="K20" i="63"/>
  <c r="L20" i="63"/>
  <c r="K21" i="63"/>
  <c r="L21" i="63"/>
  <c r="K22" i="63"/>
  <c r="L22" i="63"/>
  <c r="K23" i="63"/>
  <c r="L23" i="63"/>
  <c r="K24" i="63"/>
  <c r="L24" i="63"/>
  <c r="K25" i="63"/>
  <c r="L25" i="63"/>
  <c r="K26" i="63"/>
  <c r="L26" i="63"/>
  <c r="K27" i="63"/>
  <c r="L27" i="63"/>
  <c r="K28" i="63"/>
  <c r="L28" i="63"/>
  <c r="K29" i="63"/>
  <c r="L29" i="63"/>
  <c r="K30" i="63"/>
  <c r="L30" i="63"/>
  <c r="K31" i="63"/>
  <c r="L31" i="63"/>
  <c r="K32" i="63"/>
  <c r="L32" i="63"/>
  <c r="K33" i="63"/>
  <c r="L33" i="63"/>
  <c r="K19" i="63"/>
  <c r="E40" i="63" s="1"/>
  <c r="K19" i="62"/>
  <c r="E40" i="62" s="1"/>
  <c r="K19" i="61"/>
  <c r="E40" i="61" s="1"/>
  <c r="K19" i="60"/>
  <c r="E40" i="60" s="1"/>
  <c r="K19" i="59"/>
  <c r="E40" i="59" s="1"/>
  <c r="K19" i="58"/>
  <c r="E40" i="58" s="1"/>
  <c r="K19" i="57"/>
  <c r="E40" i="57" s="1"/>
  <c r="K19" i="56"/>
  <c r="E40" i="56" s="1"/>
  <c r="K19" i="55"/>
  <c r="E40" i="55" s="1"/>
  <c r="K19" i="54"/>
  <c r="E40" i="54" s="1"/>
  <c r="K19" i="53"/>
  <c r="E40" i="53" s="1"/>
  <c r="K19" i="52"/>
  <c r="E40" i="52" s="1"/>
  <c r="K19" i="51"/>
  <c r="E40" i="51" s="1"/>
  <c r="K19" i="50"/>
  <c r="E40" i="50" s="1"/>
  <c r="K19" i="49"/>
  <c r="E40" i="49" s="1"/>
  <c r="K19" i="48"/>
  <c r="E40" i="48" s="1"/>
  <c r="K19" i="47"/>
  <c r="E40" i="47" s="1"/>
  <c r="K19" i="46"/>
  <c r="E40" i="46" s="1"/>
  <c r="K19" i="45"/>
  <c r="E40" i="45" s="1"/>
  <c r="K19" i="44"/>
  <c r="E40" i="44" s="1"/>
  <c r="K19" i="43"/>
  <c r="E40" i="43" s="1"/>
  <c r="K19" i="42"/>
  <c r="E40" i="42" s="1"/>
  <c r="K19" i="41"/>
  <c r="L19" i="63"/>
  <c r="E41" i="63" s="1"/>
  <c r="L19" i="62"/>
  <c r="E41" i="62" s="1"/>
  <c r="L19" i="61"/>
  <c r="E41" i="61" s="1"/>
  <c r="L19" i="60"/>
  <c r="E41" i="60" s="1"/>
  <c r="L19" i="59"/>
  <c r="E41" i="59" s="1"/>
  <c r="L19" i="58"/>
  <c r="E41" i="58" s="1"/>
  <c r="L19" i="57"/>
  <c r="E41" i="57" s="1"/>
  <c r="L19" i="56"/>
  <c r="E41" i="56" s="1"/>
  <c r="L19" i="55"/>
  <c r="E41" i="55" s="1"/>
  <c r="L19" i="54"/>
  <c r="E41" i="54" s="1"/>
  <c r="L19" i="53"/>
  <c r="E41" i="53" s="1"/>
  <c r="L19" i="52"/>
  <c r="E41" i="52" s="1"/>
  <c r="L19" i="51"/>
  <c r="E41" i="51" s="1"/>
  <c r="L19" i="50"/>
  <c r="E41" i="50" s="1"/>
  <c r="L19" i="49"/>
  <c r="E41" i="49" s="1"/>
  <c r="L19" i="48"/>
  <c r="E41" i="48" s="1"/>
  <c r="L19" i="47"/>
  <c r="E41" i="47" s="1"/>
  <c r="L19" i="46"/>
  <c r="E41" i="46" s="1"/>
  <c r="L19" i="45"/>
  <c r="E41" i="45" s="1"/>
  <c r="L19" i="44"/>
  <c r="E41" i="44" s="1"/>
  <c r="L19" i="43"/>
  <c r="E41" i="43" s="1"/>
  <c r="L20" i="41"/>
  <c r="L21" i="41"/>
  <c r="L22" i="41"/>
  <c r="L23" i="41"/>
  <c r="L24" i="41"/>
  <c r="L25" i="41"/>
  <c r="L26" i="41"/>
  <c r="L27" i="41"/>
  <c r="L28" i="41"/>
  <c r="L29" i="41"/>
  <c r="L30" i="41"/>
  <c r="L31" i="41"/>
  <c r="L32" i="41"/>
  <c r="L33" i="41"/>
  <c r="K20" i="41"/>
  <c r="K21" i="41"/>
  <c r="K22" i="41"/>
  <c r="K23" i="41"/>
  <c r="K24" i="41"/>
  <c r="K25" i="41"/>
  <c r="K26" i="41"/>
  <c r="K27" i="41"/>
  <c r="K28" i="41"/>
  <c r="K29" i="41"/>
  <c r="K30" i="41"/>
  <c r="K31" i="41"/>
  <c r="K32" i="41"/>
  <c r="K33" i="41"/>
  <c r="L19" i="42"/>
  <c r="E41" i="42" s="1"/>
  <c r="L19" i="41"/>
  <c r="E41" i="41" s="1"/>
  <c r="L20" i="8"/>
  <c r="L21" i="8"/>
  <c r="L22" i="8"/>
  <c r="L23" i="8"/>
  <c r="L24" i="8"/>
  <c r="L25" i="8"/>
  <c r="L26" i="8"/>
  <c r="L27" i="8"/>
  <c r="L28" i="8"/>
  <c r="L29" i="8"/>
  <c r="L30" i="8"/>
  <c r="L31" i="8"/>
  <c r="L32" i="8"/>
  <c r="L33" i="8"/>
  <c r="L19" i="8"/>
  <c r="E41" i="8"/>
  <c r="N20" i="8" a="1"/>
  <c r="N20" i="8"/>
  <c r="N21" i="8" a="1"/>
  <c r="N21" i="8"/>
  <c r="N22" i="8" a="1"/>
  <c r="N22" i="8"/>
  <c r="N23" i="8" a="1"/>
  <c r="N23" i="8"/>
  <c r="N24" i="8" a="1"/>
  <c r="N24" i="8"/>
  <c r="N25" i="8" a="1"/>
  <c r="N25" i="8"/>
  <c r="N26" i="8" a="1"/>
  <c r="N26" i="8"/>
  <c r="N27" i="8" a="1"/>
  <c r="N27" i="8"/>
  <c r="N28" i="8" a="1"/>
  <c r="N28" i="8"/>
  <c r="N29" i="8" a="1"/>
  <c r="N29" i="8"/>
  <c r="N30" i="8" a="1"/>
  <c r="N30" i="8"/>
  <c r="N31" i="8" a="1"/>
  <c r="N31" i="8"/>
  <c r="N32" i="8" a="1"/>
  <c r="N32" i="8"/>
  <c r="N33" i="8" a="1"/>
  <c r="N33" i="8"/>
  <c r="K20" i="8"/>
  <c r="K21" i="8"/>
  <c r="K22" i="8"/>
  <c r="K23" i="8"/>
  <c r="K24" i="8"/>
  <c r="K25" i="8"/>
  <c r="K26" i="8"/>
  <c r="K27" i="8"/>
  <c r="K28" i="8"/>
  <c r="K29" i="8"/>
  <c r="K30" i="8"/>
  <c r="K31" i="8"/>
  <c r="K32" i="8"/>
  <c r="K33" i="8"/>
  <c r="AB20" i="8" l="1"/>
  <c r="AB20" i="41"/>
  <c r="AB20" i="42"/>
  <c r="AB20" i="43"/>
  <c r="AB20" i="44"/>
  <c r="AB20" i="45"/>
  <c r="AB20" i="46"/>
  <c r="AB20" i="47"/>
  <c r="AB20" i="48"/>
  <c r="AB20" i="49"/>
  <c r="AB20" i="50"/>
  <c r="AB20" i="51"/>
  <c r="AB20" i="52"/>
  <c r="AB20" i="53"/>
  <c r="AB20" i="54"/>
  <c r="AB20" i="55"/>
  <c r="AB20" i="56"/>
  <c r="AB20" i="57"/>
  <c r="AB20" i="58"/>
  <c r="AB20" i="59"/>
  <c r="AB20" i="60"/>
  <c r="AB20" i="61"/>
  <c r="AB20" i="62"/>
  <c r="AB20" i="63"/>
  <c r="P43" i="68"/>
  <c r="O43" i="68"/>
  <c r="N43" i="68"/>
  <c r="M43" i="68"/>
  <c r="L43" i="68"/>
  <c r="K43" i="68"/>
  <c r="J43" i="68"/>
  <c r="I43" i="68"/>
  <c r="E40" i="8"/>
  <c r="E40" i="41"/>
  <c r="J10" i="6" l="1"/>
  <c r="J11" i="6"/>
  <c r="J12" i="6"/>
  <c r="J13" i="6"/>
  <c r="J14" i="6"/>
  <c r="J15" i="6"/>
  <c r="J16" i="6"/>
  <c r="J17" i="6"/>
  <c r="J18" i="6"/>
  <c r="J19" i="6"/>
  <c r="J20" i="6"/>
  <c r="J21" i="6"/>
  <c r="J22" i="6"/>
  <c r="J23" i="6"/>
  <c r="J24" i="6"/>
  <c r="J25" i="6"/>
  <c r="J26" i="6"/>
  <c r="J27" i="6"/>
  <c r="J28" i="6"/>
  <c r="J29" i="6"/>
  <c r="J30" i="6"/>
  <c r="J31" i="6"/>
  <c r="J32" i="6"/>
  <c r="D28" i="4"/>
  <c r="D29" i="4"/>
  <c r="D30" i="4"/>
  <c r="D31" i="4"/>
  <c r="D32" i="4"/>
  <c r="D33" i="4"/>
  <c r="D34" i="4"/>
  <c r="D35" i="4"/>
  <c r="D36" i="4"/>
  <c r="D37" i="4"/>
  <c r="D38" i="4"/>
  <c r="D39" i="4"/>
  <c r="E7" i="62"/>
  <c r="E7" i="63"/>
  <c r="E96" i="63"/>
  <c r="E95" i="63"/>
  <c r="E94" i="63"/>
  <c r="E93" i="63"/>
  <c r="E92" i="63"/>
  <c r="E91" i="63"/>
  <c r="E90" i="63"/>
  <c r="E89" i="63"/>
  <c r="E88" i="63"/>
  <c r="E87" i="63"/>
  <c r="E86" i="63"/>
  <c r="C85" i="63"/>
  <c r="E80" i="63"/>
  <c r="E79" i="63"/>
  <c r="E78" i="63"/>
  <c r="E77" i="63"/>
  <c r="E76" i="63"/>
  <c r="E75" i="63"/>
  <c r="E74" i="63"/>
  <c r="E73" i="63"/>
  <c r="E72" i="63"/>
  <c r="E71" i="63"/>
  <c r="E70" i="63"/>
  <c r="C69" i="63"/>
  <c r="S33" i="63"/>
  <c r="N33" i="63" a="1"/>
  <c r="N33" i="63" s="1"/>
  <c r="S32" i="63"/>
  <c r="N32" i="63" a="1"/>
  <c r="N32" i="63" s="1"/>
  <c r="S31" i="63"/>
  <c r="N31" i="63" a="1"/>
  <c r="N31" i="63" s="1"/>
  <c r="S30" i="63"/>
  <c r="N30" i="63" a="1"/>
  <c r="N30" i="63" s="1"/>
  <c r="S29" i="63"/>
  <c r="N29" i="63" a="1"/>
  <c r="N29" i="63" s="1"/>
  <c r="S28" i="63"/>
  <c r="N28" i="63" a="1"/>
  <c r="N28" i="63" s="1"/>
  <c r="S27" i="63"/>
  <c r="N27" i="63" a="1"/>
  <c r="N27" i="63" s="1"/>
  <c r="S26" i="63"/>
  <c r="N26" i="63" a="1"/>
  <c r="N26" i="63" s="1"/>
  <c r="S25" i="63"/>
  <c r="N25" i="63" a="1"/>
  <c r="N25" i="63" s="1"/>
  <c r="S24" i="63"/>
  <c r="N24" i="63" a="1"/>
  <c r="N24" i="63" s="1"/>
  <c r="S23" i="63"/>
  <c r="N23" i="63" a="1"/>
  <c r="N23" i="63" s="1"/>
  <c r="S22" i="63"/>
  <c r="N22" i="63" a="1"/>
  <c r="N22" i="63" s="1"/>
  <c r="S21" i="63"/>
  <c r="N21" i="63" a="1"/>
  <c r="N21" i="63" s="1"/>
  <c r="S20" i="63"/>
  <c r="N20" i="63" a="1"/>
  <c r="N20" i="63" s="1"/>
  <c r="S19" i="63"/>
  <c r="E96" i="62"/>
  <c r="E95" i="62"/>
  <c r="E94" i="62"/>
  <c r="E93" i="62"/>
  <c r="E92" i="62"/>
  <c r="E91" i="62"/>
  <c r="E90" i="62"/>
  <c r="E89" i="62"/>
  <c r="E88" i="62"/>
  <c r="E87" i="62"/>
  <c r="E86" i="62"/>
  <c r="C85" i="62"/>
  <c r="E80" i="62"/>
  <c r="E79" i="62"/>
  <c r="E78" i="62"/>
  <c r="E77" i="62"/>
  <c r="E76" i="62"/>
  <c r="E75" i="62"/>
  <c r="E74" i="62"/>
  <c r="E73" i="62"/>
  <c r="E72" i="62"/>
  <c r="E71" i="62"/>
  <c r="E70" i="62"/>
  <c r="C69" i="62"/>
  <c r="S33" i="62"/>
  <c r="N33" i="62" a="1"/>
  <c r="N33" i="62" s="1"/>
  <c r="S32" i="62"/>
  <c r="N32" i="62" a="1"/>
  <c r="N32" i="62" s="1"/>
  <c r="S31" i="62"/>
  <c r="N31" i="62" a="1"/>
  <c r="N31" i="62" s="1"/>
  <c r="S30" i="62"/>
  <c r="N30" i="62" a="1"/>
  <c r="N30" i="62" s="1"/>
  <c r="S29" i="62"/>
  <c r="N29" i="62" a="1"/>
  <c r="N29" i="62" s="1"/>
  <c r="S28" i="62"/>
  <c r="N28" i="62" a="1"/>
  <c r="N28" i="62" s="1"/>
  <c r="S27" i="62"/>
  <c r="N27" i="62" a="1"/>
  <c r="N27" i="62" s="1"/>
  <c r="S26" i="62"/>
  <c r="N26" i="62" a="1"/>
  <c r="N26" i="62" s="1"/>
  <c r="S25" i="62"/>
  <c r="N25" i="62" a="1"/>
  <c r="N25" i="62" s="1"/>
  <c r="S24" i="62"/>
  <c r="N24" i="62" a="1"/>
  <c r="N24" i="62" s="1"/>
  <c r="S23" i="62"/>
  <c r="N23" i="62" a="1"/>
  <c r="N23" i="62" s="1"/>
  <c r="S22" i="62"/>
  <c r="N22" i="62" a="1"/>
  <c r="N22" i="62" s="1"/>
  <c r="S21" i="62"/>
  <c r="N21" i="62" a="1"/>
  <c r="N21" i="62" s="1"/>
  <c r="S20" i="62"/>
  <c r="N20" i="62" a="1"/>
  <c r="N20" i="62" s="1"/>
  <c r="S19" i="62"/>
  <c r="E7" i="61"/>
  <c r="E96" i="61"/>
  <c r="E95" i="61"/>
  <c r="E94" i="61"/>
  <c r="E93" i="61"/>
  <c r="E92" i="61"/>
  <c r="E91" i="61"/>
  <c r="E90" i="61"/>
  <c r="E89" i="61"/>
  <c r="E88" i="61"/>
  <c r="E87" i="61"/>
  <c r="E86" i="61"/>
  <c r="C85" i="61"/>
  <c r="E80" i="61"/>
  <c r="E79" i="61"/>
  <c r="E78" i="61"/>
  <c r="E77" i="61"/>
  <c r="E76" i="61"/>
  <c r="E75" i="61"/>
  <c r="E74" i="61"/>
  <c r="E73" i="61"/>
  <c r="E72" i="61"/>
  <c r="E71" i="61"/>
  <c r="E70" i="61"/>
  <c r="C69" i="61"/>
  <c r="S33" i="61"/>
  <c r="N33" i="61" a="1"/>
  <c r="N33" i="61" s="1"/>
  <c r="S32" i="61"/>
  <c r="N32" i="61" a="1"/>
  <c r="N32" i="61" s="1"/>
  <c r="S31" i="61"/>
  <c r="N31" i="61" a="1"/>
  <c r="N31" i="61" s="1"/>
  <c r="S30" i="61"/>
  <c r="N30" i="61" a="1"/>
  <c r="N30" i="61" s="1"/>
  <c r="S29" i="61"/>
  <c r="N29" i="61" a="1"/>
  <c r="N29" i="61" s="1"/>
  <c r="S28" i="61"/>
  <c r="N28" i="61" a="1"/>
  <c r="N28" i="61" s="1"/>
  <c r="S27" i="61"/>
  <c r="N27" i="61" a="1"/>
  <c r="N27" i="61" s="1"/>
  <c r="S26" i="61"/>
  <c r="N26" i="61" a="1"/>
  <c r="N26" i="61" s="1"/>
  <c r="S25" i="61"/>
  <c r="N25" i="61" a="1"/>
  <c r="N25" i="61" s="1"/>
  <c r="S24" i="61"/>
  <c r="N24" i="61" a="1"/>
  <c r="N24" i="61" s="1"/>
  <c r="S23" i="61"/>
  <c r="N23" i="61" a="1"/>
  <c r="N23" i="61" s="1"/>
  <c r="S22" i="61"/>
  <c r="N22" i="61" a="1"/>
  <c r="N22" i="61" s="1"/>
  <c r="S21" i="61"/>
  <c r="N21" i="61" a="1"/>
  <c r="N21" i="61" s="1"/>
  <c r="S20" i="61"/>
  <c r="N20" i="61" a="1"/>
  <c r="N20" i="61" s="1"/>
  <c r="S19" i="61"/>
  <c r="E7" i="60"/>
  <c r="E96" i="60"/>
  <c r="E95" i="60"/>
  <c r="E94" i="60"/>
  <c r="E93" i="60"/>
  <c r="E92" i="60"/>
  <c r="E91" i="60"/>
  <c r="E90" i="60"/>
  <c r="E89" i="60"/>
  <c r="E88" i="60"/>
  <c r="E87" i="60"/>
  <c r="E86" i="60"/>
  <c r="C85" i="60"/>
  <c r="E80" i="60"/>
  <c r="E79" i="60"/>
  <c r="E78" i="60"/>
  <c r="E77" i="60"/>
  <c r="E76" i="60"/>
  <c r="E75" i="60"/>
  <c r="E74" i="60"/>
  <c r="E73" i="60"/>
  <c r="E72" i="60"/>
  <c r="E71" i="60"/>
  <c r="E70" i="60"/>
  <c r="C69" i="60"/>
  <c r="S33" i="60"/>
  <c r="N33" i="60" a="1"/>
  <c r="N33" i="60" s="1"/>
  <c r="S32" i="60"/>
  <c r="N32" i="60" a="1"/>
  <c r="N32" i="60" s="1"/>
  <c r="S31" i="60"/>
  <c r="N31" i="60" a="1"/>
  <c r="N31" i="60" s="1"/>
  <c r="S30" i="60"/>
  <c r="N30" i="60" a="1"/>
  <c r="N30" i="60" s="1"/>
  <c r="S29" i="60"/>
  <c r="N29" i="60" a="1"/>
  <c r="N29" i="60" s="1"/>
  <c r="S28" i="60"/>
  <c r="N28" i="60" a="1"/>
  <c r="N28" i="60" s="1"/>
  <c r="S27" i="60"/>
  <c r="N27" i="60" a="1"/>
  <c r="N27" i="60" s="1"/>
  <c r="S26" i="60"/>
  <c r="N26" i="60" a="1"/>
  <c r="N26" i="60" s="1"/>
  <c r="S25" i="60"/>
  <c r="N25" i="60" a="1"/>
  <c r="N25" i="60" s="1"/>
  <c r="S24" i="60"/>
  <c r="N24" i="60" a="1"/>
  <c r="N24" i="60" s="1"/>
  <c r="S23" i="60"/>
  <c r="N23" i="60" a="1"/>
  <c r="N23" i="60" s="1"/>
  <c r="S22" i="60"/>
  <c r="N22" i="60" a="1"/>
  <c r="N22" i="60" s="1"/>
  <c r="S21" i="60"/>
  <c r="N21" i="60" a="1"/>
  <c r="N21" i="60" s="1"/>
  <c r="S20" i="60"/>
  <c r="N20" i="60" a="1"/>
  <c r="N20" i="60" s="1"/>
  <c r="S19" i="60"/>
  <c r="E7" i="59"/>
  <c r="E96" i="59"/>
  <c r="E95" i="59"/>
  <c r="E94" i="59"/>
  <c r="E93" i="59"/>
  <c r="E92" i="59"/>
  <c r="E91" i="59"/>
  <c r="E90" i="59"/>
  <c r="E89" i="59"/>
  <c r="E88" i="59"/>
  <c r="E87" i="59"/>
  <c r="E86" i="59"/>
  <c r="C85" i="59"/>
  <c r="E80" i="59"/>
  <c r="E79" i="59"/>
  <c r="E78" i="59"/>
  <c r="E77" i="59"/>
  <c r="E76" i="59"/>
  <c r="E75" i="59"/>
  <c r="E74" i="59"/>
  <c r="E73" i="59"/>
  <c r="E72" i="59"/>
  <c r="E71" i="59"/>
  <c r="E70" i="59"/>
  <c r="C69" i="59"/>
  <c r="S33" i="59"/>
  <c r="N33" i="59" a="1"/>
  <c r="N33" i="59" s="1"/>
  <c r="S32" i="59"/>
  <c r="N32" i="59" a="1"/>
  <c r="N32" i="59" s="1"/>
  <c r="S31" i="59"/>
  <c r="N31" i="59" a="1"/>
  <c r="N31" i="59" s="1"/>
  <c r="S30" i="59"/>
  <c r="N30" i="59" a="1"/>
  <c r="N30" i="59" s="1"/>
  <c r="S29" i="59"/>
  <c r="N29" i="59" a="1"/>
  <c r="N29" i="59" s="1"/>
  <c r="S28" i="59"/>
  <c r="N28" i="59" a="1"/>
  <c r="N28" i="59" s="1"/>
  <c r="S27" i="59"/>
  <c r="N27" i="59" a="1"/>
  <c r="N27" i="59" s="1"/>
  <c r="S26" i="59"/>
  <c r="N26" i="59" a="1"/>
  <c r="N26" i="59" s="1"/>
  <c r="S25" i="59"/>
  <c r="N25" i="59" a="1"/>
  <c r="N25" i="59" s="1"/>
  <c r="S24" i="59"/>
  <c r="N24" i="59" a="1"/>
  <c r="N24" i="59" s="1"/>
  <c r="S23" i="59"/>
  <c r="N23" i="59" a="1"/>
  <c r="N23" i="59" s="1"/>
  <c r="S22" i="59"/>
  <c r="N22" i="59" a="1"/>
  <c r="N22" i="59" s="1"/>
  <c r="S21" i="59"/>
  <c r="N21" i="59" a="1"/>
  <c r="N21" i="59" s="1"/>
  <c r="S20" i="59"/>
  <c r="N20" i="59" a="1"/>
  <c r="N20" i="59" s="1"/>
  <c r="S19" i="59"/>
  <c r="E7" i="58"/>
  <c r="E96" i="58"/>
  <c r="E95" i="58"/>
  <c r="E94" i="58"/>
  <c r="E93" i="58"/>
  <c r="E92" i="58"/>
  <c r="E91" i="58"/>
  <c r="E90" i="58"/>
  <c r="E89" i="58"/>
  <c r="E88" i="58"/>
  <c r="E87" i="58"/>
  <c r="E86" i="58"/>
  <c r="C85" i="58"/>
  <c r="E80" i="58"/>
  <c r="E79" i="58"/>
  <c r="E78" i="58"/>
  <c r="E77" i="58"/>
  <c r="E76" i="58"/>
  <c r="E75" i="58"/>
  <c r="E74" i="58"/>
  <c r="E73" i="58"/>
  <c r="E72" i="58"/>
  <c r="E71" i="58"/>
  <c r="E70" i="58"/>
  <c r="C69" i="58"/>
  <c r="S33" i="58"/>
  <c r="N33" i="58" a="1"/>
  <c r="N33" i="58" s="1"/>
  <c r="S32" i="58"/>
  <c r="N32" i="58" a="1"/>
  <c r="N32" i="58" s="1"/>
  <c r="S31" i="58"/>
  <c r="N31" i="58" a="1"/>
  <c r="N31" i="58" s="1"/>
  <c r="S30" i="58"/>
  <c r="N30" i="58" a="1"/>
  <c r="N30" i="58" s="1"/>
  <c r="S29" i="58"/>
  <c r="N29" i="58" a="1"/>
  <c r="N29" i="58" s="1"/>
  <c r="S28" i="58"/>
  <c r="N28" i="58" a="1"/>
  <c r="N28" i="58" s="1"/>
  <c r="S27" i="58"/>
  <c r="N27" i="58" a="1"/>
  <c r="N27" i="58" s="1"/>
  <c r="S26" i="58"/>
  <c r="N26" i="58" a="1"/>
  <c r="N26" i="58" s="1"/>
  <c r="S25" i="58"/>
  <c r="N25" i="58" a="1"/>
  <c r="N25" i="58" s="1"/>
  <c r="S24" i="58"/>
  <c r="N24" i="58" a="1"/>
  <c r="N24" i="58" s="1"/>
  <c r="S23" i="58"/>
  <c r="N23" i="58" a="1"/>
  <c r="N23" i="58" s="1"/>
  <c r="S22" i="58"/>
  <c r="N22" i="58" a="1"/>
  <c r="N22" i="58" s="1"/>
  <c r="S21" i="58"/>
  <c r="N21" i="58" a="1"/>
  <c r="N21" i="58" s="1"/>
  <c r="S20" i="58"/>
  <c r="N20" i="58" a="1"/>
  <c r="N20" i="58" s="1"/>
  <c r="S19" i="58"/>
  <c r="E7" i="57"/>
  <c r="E96" i="57"/>
  <c r="E95" i="57"/>
  <c r="E94" i="57"/>
  <c r="E93" i="57"/>
  <c r="E92" i="57"/>
  <c r="E91" i="57"/>
  <c r="E90" i="57"/>
  <c r="E89" i="57"/>
  <c r="E88" i="57"/>
  <c r="E87" i="57"/>
  <c r="E86" i="57"/>
  <c r="C85" i="57"/>
  <c r="E80" i="57"/>
  <c r="E79" i="57"/>
  <c r="E78" i="57"/>
  <c r="E77" i="57"/>
  <c r="E76" i="57"/>
  <c r="E75" i="57"/>
  <c r="E74" i="57"/>
  <c r="E73" i="57"/>
  <c r="E72" i="57"/>
  <c r="E71" i="57"/>
  <c r="E70" i="57"/>
  <c r="C69" i="57"/>
  <c r="S33" i="57"/>
  <c r="N33" i="57" a="1"/>
  <c r="N33" i="57" s="1"/>
  <c r="S32" i="57"/>
  <c r="N32" i="57" a="1"/>
  <c r="N32" i="57" s="1"/>
  <c r="S31" i="57"/>
  <c r="N31" i="57" a="1"/>
  <c r="N31" i="57" s="1"/>
  <c r="S30" i="57"/>
  <c r="N30" i="57" a="1"/>
  <c r="N30" i="57" s="1"/>
  <c r="S29" i="57"/>
  <c r="N29" i="57" a="1"/>
  <c r="N29" i="57" s="1"/>
  <c r="S28" i="57"/>
  <c r="N28" i="57" a="1"/>
  <c r="N28" i="57" s="1"/>
  <c r="S27" i="57"/>
  <c r="N27" i="57" a="1"/>
  <c r="N27" i="57" s="1"/>
  <c r="S26" i="57"/>
  <c r="N26" i="57" a="1"/>
  <c r="N26" i="57" s="1"/>
  <c r="S25" i="57"/>
  <c r="N25" i="57" a="1"/>
  <c r="N25" i="57" s="1"/>
  <c r="S24" i="57"/>
  <c r="N24" i="57" a="1"/>
  <c r="N24" i="57" s="1"/>
  <c r="S23" i="57"/>
  <c r="N23" i="57" a="1"/>
  <c r="N23" i="57" s="1"/>
  <c r="S22" i="57"/>
  <c r="N22" i="57" a="1"/>
  <c r="N22" i="57" s="1"/>
  <c r="S21" i="57"/>
  <c r="N21" i="57" a="1"/>
  <c r="N21" i="57" s="1"/>
  <c r="S20" i="57"/>
  <c r="N20" i="57" a="1"/>
  <c r="N20" i="57" s="1"/>
  <c r="S19" i="57"/>
  <c r="E7" i="56"/>
  <c r="E96" i="56"/>
  <c r="E95" i="56"/>
  <c r="E94" i="56"/>
  <c r="E93" i="56"/>
  <c r="E92" i="56"/>
  <c r="E91" i="56"/>
  <c r="E90" i="56"/>
  <c r="E89" i="56"/>
  <c r="E88" i="56"/>
  <c r="E87" i="56"/>
  <c r="E86" i="56"/>
  <c r="C85" i="56"/>
  <c r="E80" i="56"/>
  <c r="E79" i="56"/>
  <c r="E78" i="56"/>
  <c r="E77" i="56"/>
  <c r="E76" i="56"/>
  <c r="E75" i="56"/>
  <c r="E74" i="56"/>
  <c r="E73" i="56"/>
  <c r="E72" i="56"/>
  <c r="E71" i="56"/>
  <c r="E70" i="56"/>
  <c r="C69" i="56"/>
  <c r="S33" i="56"/>
  <c r="N33" i="56" a="1"/>
  <c r="N33" i="56" s="1"/>
  <c r="S32" i="56"/>
  <c r="N32" i="56" a="1"/>
  <c r="N32" i="56" s="1"/>
  <c r="S31" i="56"/>
  <c r="N31" i="56" a="1"/>
  <c r="N31" i="56" s="1"/>
  <c r="S30" i="56"/>
  <c r="N30" i="56" a="1"/>
  <c r="N30" i="56" s="1"/>
  <c r="S29" i="56"/>
  <c r="N29" i="56" a="1"/>
  <c r="N29" i="56" s="1"/>
  <c r="S28" i="56"/>
  <c r="N28" i="56" a="1"/>
  <c r="N28" i="56" s="1"/>
  <c r="S27" i="56"/>
  <c r="N27" i="56" a="1"/>
  <c r="N27" i="56" s="1"/>
  <c r="S26" i="56"/>
  <c r="N26" i="56" a="1"/>
  <c r="N26" i="56" s="1"/>
  <c r="S25" i="56"/>
  <c r="N25" i="56" a="1"/>
  <c r="N25" i="56" s="1"/>
  <c r="S24" i="56"/>
  <c r="N24" i="56" a="1"/>
  <c r="N24" i="56" s="1"/>
  <c r="S23" i="56"/>
  <c r="N23" i="56" a="1"/>
  <c r="N23" i="56" s="1"/>
  <c r="S22" i="56"/>
  <c r="N22" i="56" a="1"/>
  <c r="N22" i="56" s="1"/>
  <c r="S21" i="56"/>
  <c r="N21" i="56" a="1"/>
  <c r="N21" i="56" s="1"/>
  <c r="S20" i="56"/>
  <c r="N20" i="56" a="1"/>
  <c r="N20" i="56" s="1"/>
  <c r="S19" i="56"/>
  <c r="E7" i="55"/>
  <c r="E96" i="55"/>
  <c r="E95" i="55"/>
  <c r="E94" i="55"/>
  <c r="E93" i="55"/>
  <c r="E92" i="55"/>
  <c r="E91" i="55"/>
  <c r="E90" i="55"/>
  <c r="E89" i="55"/>
  <c r="E88" i="55"/>
  <c r="E87" i="55"/>
  <c r="E86" i="55"/>
  <c r="C85" i="55"/>
  <c r="E80" i="55"/>
  <c r="E79" i="55"/>
  <c r="E78" i="55"/>
  <c r="E77" i="55"/>
  <c r="E76" i="55"/>
  <c r="E75" i="55"/>
  <c r="E74" i="55"/>
  <c r="E73" i="55"/>
  <c r="E72" i="55"/>
  <c r="E71" i="55"/>
  <c r="E70" i="55"/>
  <c r="C69" i="55"/>
  <c r="S33" i="55"/>
  <c r="N33" i="55" a="1"/>
  <c r="N33" i="55" s="1"/>
  <c r="S32" i="55"/>
  <c r="N32" i="55" a="1"/>
  <c r="N32" i="55" s="1"/>
  <c r="S31" i="55"/>
  <c r="N31" i="55" a="1"/>
  <c r="N31" i="55" s="1"/>
  <c r="S30" i="55"/>
  <c r="N30" i="55" a="1"/>
  <c r="N30" i="55" s="1"/>
  <c r="S29" i="55"/>
  <c r="N29" i="55" a="1"/>
  <c r="N29" i="55" s="1"/>
  <c r="S28" i="55"/>
  <c r="N28" i="55" a="1"/>
  <c r="N28" i="55" s="1"/>
  <c r="S27" i="55"/>
  <c r="N27" i="55" a="1"/>
  <c r="N27" i="55" s="1"/>
  <c r="S26" i="55"/>
  <c r="N26" i="55" a="1"/>
  <c r="N26" i="55" s="1"/>
  <c r="S25" i="55"/>
  <c r="N25" i="55" a="1"/>
  <c r="N25" i="55" s="1"/>
  <c r="S24" i="55"/>
  <c r="N24" i="55" a="1"/>
  <c r="N24" i="55" s="1"/>
  <c r="S23" i="55"/>
  <c r="N23" i="55" a="1"/>
  <c r="N23" i="55" s="1"/>
  <c r="S22" i="55"/>
  <c r="N22" i="55" a="1"/>
  <c r="N22" i="55" s="1"/>
  <c r="S21" i="55"/>
  <c r="N21" i="55" a="1"/>
  <c r="N21" i="55" s="1"/>
  <c r="S20" i="55"/>
  <c r="N20" i="55" a="1"/>
  <c r="N20" i="55" s="1"/>
  <c r="S19" i="55"/>
  <c r="E7" i="54"/>
  <c r="E96" i="54"/>
  <c r="E95" i="54"/>
  <c r="E94" i="54"/>
  <c r="E93" i="54"/>
  <c r="E92" i="54"/>
  <c r="E91" i="54"/>
  <c r="E90" i="54"/>
  <c r="E89" i="54"/>
  <c r="E88" i="54"/>
  <c r="E87" i="54"/>
  <c r="E86" i="54"/>
  <c r="C85" i="54"/>
  <c r="E80" i="54"/>
  <c r="E79" i="54"/>
  <c r="E78" i="54"/>
  <c r="E77" i="54"/>
  <c r="E76" i="54"/>
  <c r="E75" i="54"/>
  <c r="E74" i="54"/>
  <c r="E73" i="54"/>
  <c r="E72" i="54"/>
  <c r="E71" i="54"/>
  <c r="E70" i="54"/>
  <c r="C69" i="54"/>
  <c r="S33" i="54"/>
  <c r="N33" i="54" a="1"/>
  <c r="N33" i="54" s="1"/>
  <c r="S32" i="54"/>
  <c r="N32" i="54" a="1"/>
  <c r="N32" i="54" s="1"/>
  <c r="S31" i="54"/>
  <c r="N31" i="54" a="1"/>
  <c r="N31" i="54" s="1"/>
  <c r="S30" i="54"/>
  <c r="N30" i="54" a="1"/>
  <c r="N30" i="54" s="1"/>
  <c r="S29" i="54"/>
  <c r="N29" i="54" a="1"/>
  <c r="N29" i="54" s="1"/>
  <c r="S28" i="54"/>
  <c r="N28" i="54" a="1"/>
  <c r="N28" i="54" s="1"/>
  <c r="S27" i="54"/>
  <c r="N27" i="54" a="1"/>
  <c r="N27" i="54" s="1"/>
  <c r="S26" i="54"/>
  <c r="N26" i="54" a="1"/>
  <c r="N26" i="54" s="1"/>
  <c r="S25" i="54"/>
  <c r="N25" i="54" a="1"/>
  <c r="N25" i="54" s="1"/>
  <c r="S24" i="54"/>
  <c r="N24" i="54" a="1"/>
  <c r="N24" i="54" s="1"/>
  <c r="S23" i="54"/>
  <c r="N23" i="54" a="1"/>
  <c r="N23" i="54" s="1"/>
  <c r="S22" i="54"/>
  <c r="N22" i="54" a="1"/>
  <c r="N22" i="54" s="1"/>
  <c r="S21" i="54"/>
  <c r="N21" i="54" a="1"/>
  <c r="N21" i="54" s="1"/>
  <c r="S20" i="54"/>
  <c r="N20" i="54" a="1"/>
  <c r="N20" i="54" s="1"/>
  <c r="S19" i="54"/>
  <c r="E7" i="53"/>
  <c r="E96" i="53"/>
  <c r="E95" i="53"/>
  <c r="E94" i="53"/>
  <c r="E93" i="53"/>
  <c r="E92" i="53"/>
  <c r="E91" i="53"/>
  <c r="E90" i="53"/>
  <c r="E89" i="53"/>
  <c r="E88" i="53"/>
  <c r="E87" i="53"/>
  <c r="E86" i="53"/>
  <c r="C85" i="53"/>
  <c r="E80" i="53"/>
  <c r="E79" i="53"/>
  <c r="E78" i="53"/>
  <c r="E77" i="53"/>
  <c r="E76" i="53"/>
  <c r="E75" i="53"/>
  <c r="E74" i="53"/>
  <c r="E73" i="53"/>
  <c r="E72" i="53"/>
  <c r="E71" i="53"/>
  <c r="E70" i="53"/>
  <c r="C69" i="53"/>
  <c r="S33" i="53"/>
  <c r="N33" i="53" a="1"/>
  <c r="N33" i="53" s="1"/>
  <c r="S32" i="53"/>
  <c r="N32" i="53" a="1"/>
  <c r="N32" i="53" s="1"/>
  <c r="S31" i="53"/>
  <c r="N31" i="53" a="1"/>
  <c r="N31" i="53" s="1"/>
  <c r="S30" i="53"/>
  <c r="N30" i="53" a="1"/>
  <c r="N30" i="53" s="1"/>
  <c r="S29" i="53"/>
  <c r="N29" i="53" a="1"/>
  <c r="N29" i="53" s="1"/>
  <c r="S28" i="53"/>
  <c r="N28" i="53" a="1"/>
  <c r="N28" i="53" s="1"/>
  <c r="S27" i="53"/>
  <c r="N27" i="53" a="1"/>
  <c r="N27" i="53" s="1"/>
  <c r="S26" i="53"/>
  <c r="N26" i="53" a="1"/>
  <c r="N26" i="53" s="1"/>
  <c r="S25" i="53"/>
  <c r="N25" i="53" a="1"/>
  <c r="N25" i="53" s="1"/>
  <c r="S24" i="53"/>
  <c r="N24" i="53" a="1"/>
  <c r="N24" i="53" s="1"/>
  <c r="S23" i="53"/>
  <c r="N23" i="53" a="1"/>
  <c r="N23" i="53" s="1"/>
  <c r="S22" i="53"/>
  <c r="N22" i="53" a="1"/>
  <c r="N22" i="53" s="1"/>
  <c r="S21" i="53"/>
  <c r="N21" i="53" a="1"/>
  <c r="N21" i="53" s="1"/>
  <c r="S20" i="53"/>
  <c r="N20" i="53" a="1"/>
  <c r="N20" i="53" s="1"/>
  <c r="S19" i="53"/>
  <c r="E7" i="52"/>
  <c r="E96" i="52"/>
  <c r="E95" i="52"/>
  <c r="E94" i="52"/>
  <c r="E93" i="52"/>
  <c r="E92" i="52"/>
  <c r="E91" i="52"/>
  <c r="E90" i="52"/>
  <c r="E89" i="52"/>
  <c r="E88" i="52"/>
  <c r="E87" i="52"/>
  <c r="E86" i="52"/>
  <c r="C85" i="52"/>
  <c r="E80" i="52"/>
  <c r="E79" i="52"/>
  <c r="E78" i="52"/>
  <c r="E77" i="52"/>
  <c r="E76" i="52"/>
  <c r="E75" i="52"/>
  <c r="E74" i="52"/>
  <c r="E73" i="52"/>
  <c r="E72" i="52"/>
  <c r="E71" i="52"/>
  <c r="E70" i="52"/>
  <c r="C69" i="52"/>
  <c r="S33" i="52"/>
  <c r="N33" i="52" a="1"/>
  <c r="N33" i="52" s="1"/>
  <c r="S32" i="52"/>
  <c r="N32" i="52" a="1"/>
  <c r="N32" i="52" s="1"/>
  <c r="S31" i="52"/>
  <c r="N31" i="52" a="1"/>
  <c r="N31" i="52" s="1"/>
  <c r="S30" i="52"/>
  <c r="N30" i="52" a="1"/>
  <c r="N30" i="52" s="1"/>
  <c r="S29" i="52"/>
  <c r="N29" i="52" a="1"/>
  <c r="N29" i="52" s="1"/>
  <c r="S28" i="52"/>
  <c r="N28" i="52" a="1"/>
  <c r="N28" i="52" s="1"/>
  <c r="S27" i="52"/>
  <c r="N27" i="52" a="1"/>
  <c r="N27" i="52" s="1"/>
  <c r="S26" i="52"/>
  <c r="N26" i="52" a="1"/>
  <c r="N26" i="52" s="1"/>
  <c r="S25" i="52"/>
  <c r="N25" i="52" a="1"/>
  <c r="N25" i="52" s="1"/>
  <c r="S24" i="52"/>
  <c r="N24" i="52" a="1"/>
  <c r="N24" i="52" s="1"/>
  <c r="S23" i="52"/>
  <c r="N23" i="52" a="1"/>
  <c r="N23" i="52" s="1"/>
  <c r="S22" i="52"/>
  <c r="N22" i="52" a="1"/>
  <c r="N22" i="52" s="1"/>
  <c r="S21" i="52"/>
  <c r="N21" i="52" a="1"/>
  <c r="N21" i="52" s="1"/>
  <c r="S20" i="52"/>
  <c r="N20" i="52" a="1"/>
  <c r="N20" i="52" s="1"/>
  <c r="S19" i="52"/>
  <c r="E7" i="51"/>
  <c r="E96" i="51"/>
  <c r="E95" i="51"/>
  <c r="E94" i="51"/>
  <c r="E93" i="51"/>
  <c r="E92" i="51"/>
  <c r="E91" i="51"/>
  <c r="E90" i="51"/>
  <c r="E89" i="51"/>
  <c r="E88" i="51"/>
  <c r="E87" i="51"/>
  <c r="E86" i="51"/>
  <c r="C85" i="51"/>
  <c r="E80" i="51"/>
  <c r="E79" i="51"/>
  <c r="E78" i="51"/>
  <c r="E77" i="51"/>
  <c r="E76" i="51"/>
  <c r="E75" i="51"/>
  <c r="E74" i="51"/>
  <c r="E73" i="51"/>
  <c r="E72" i="51"/>
  <c r="E71" i="51"/>
  <c r="E70" i="51"/>
  <c r="C69" i="51"/>
  <c r="S33" i="51"/>
  <c r="N33" i="51" a="1"/>
  <c r="N33" i="51" s="1"/>
  <c r="S32" i="51"/>
  <c r="N32" i="51" a="1"/>
  <c r="N32" i="51" s="1"/>
  <c r="S31" i="51"/>
  <c r="N31" i="51" a="1"/>
  <c r="N31" i="51" s="1"/>
  <c r="S30" i="51"/>
  <c r="N30" i="51" a="1"/>
  <c r="N30" i="51" s="1"/>
  <c r="S29" i="51"/>
  <c r="N29" i="51" a="1"/>
  <c r="N29" i="51" s="1"/>
  <c r="S28" i="51"/>
  <c r="N28" i="51" a="1"/>
  <c r="N28" i="51" s="1"/>
  <c r="S27" i="51"/>
  <c r="N27" i="51" a="1"/>
  <c r="N27" i="51" s="1"/>
  <c r="S26" i="51"/>
  <c r="N26" i="51" a="1"/>
  <c r="N26" i="51" s="1"/>
  <c r="S25" i="51"/>
  <c r="N25" i="51" a="1"/>
  <c r="N25" i="51" s="1"/>
  <c r="S24" i="51"/>
  <c r="N24" i="51" a="1"/>
  <c r="N24" i="51" s="1"/>
  <c r="S23" i="51"/>
  <c r="N23" i="51" a="1"/>
  <c r="N23" i="51" s="1"/>
  <c r="S22" i="51"/>
  <c r="N22" i="51" a="1"/>
  <c r="N22" i="51" s="1"/>
  <c r="S21" i="51"/>
  <c r="N21" i="51" a="1"/>
  <c r="N21" i="51" s="1"/>
  <c r="S20" i="51"/>
  <c r="N20" i="51" a="1"/>
  <c r="N20" i="51" s="1"/>
  <c r="S19" i="51"/>
  <c r="E7" i="50"/>
  <c r="E96" i="50"/>
  <c r="E95" i="50"/>
  <c r="E94" i="50"/>
  <c r="E93" i="50"/>
  <c r="E92" i="50"/>
  <c r="E91" i="50"/>
  <c r="E90" i="50"/>
  <c r="E89" i="50"/>
  <c r="E88" i="50"/>
  <c r="E87" i="50"/>
  <c r="E86" i="50"/>
  <c r="C85" i="50"/>
  <c r="E80" i="50"/>
  <c r="E79" i="50"/>
  <c r="E78" i="50"/>
  <c r="E77" i="50"/>
  <c r="E76" i="50"/>
  <c r="E75" i="50"/>
  <c r="E74" i="50"/>
  <c r="E73" i="50"/>
  <c r="E72" i="50"/>
  <c r="E71" i="50"/>
  <c r="E70" i="50"/>
  <c r="C69" i="50"/>
  <c r="S33" i="50"/>
  <c r="N33" i="50" a="1"/>
  <c r="N33" i="50" s="1"/>
  <c r="S32" i="50"/>
  <c r="N32" i="50" a="1"/>
  <c r="N32" i="50" s="1"/>
  <c r="S31" i="50"/>
  <c r="N31" i="50" a="1"/>
  <c r="N31" i="50" s="1"/>
  <c r="S30" i="50"/>
  <c r="N30" i="50" a="1"/>
  <c r="N30" i="50" s="1"/>
  <c r="S29" i="50"/>
  <c r="N29" i="50" a="1"/>
  <c r="N29" i="50" s="1"/>
  <c r="S28" i="50"/>
  <c r="N28" i="50" a="1"/>
  <c r="N28" i="50" s="1"/>
  <c r="S27" i="50"/>
  <c r="N27" i="50" a="1"/>
  <c r="N27" i="50" s="1"/>
  <c r="S26" i="50"/>
  <c r="N26" i="50" a="1"/>
  <c r="N26" i="50" s="1"/>
  <c r="S25" i="50"/>
  <c r="N25" i="50" a="1"/>
  <c r="N25" i="50" s="1"/>
  <c r="S24" i="50"/>
  <c r="N24" i="50" a="1"/>
  <c r="N24" i="50" s="1"/>
  <c r="S23" i="50"/>
  <c r="N23" i="50" a="1"/>
  <c r="N23" i="50" s="1"/>
  <c r="S22" i="50"/>
  <c r="N22" i="50" a="1"/>
  <c r="N22" i="50" s="1"/>
  <c r="S21" i="50"/>
  <c r="N21" i="50" a="1"/>
  <c r="N21" i="50" s="1"/>
  <c r="S20" i="50"/>
  <c r="N20" i="50" a="1"/>
  <c r="N20" i="50" s="1"/>
  <c r="S19" i="50"/>
  <c r="E7" i="49"/>
  <c r="E96" i="49"/>
  <c r="E95" i="49"/>
  <c r="E94" i="49"/>
  <c r="E93" i="49"/>
  <c r="E92" i="49"/>
  <c r="E91" i="49"/>
  <c r="E90" i="49"/>
  <c r="E89" i="49"/>
  <c r="E88" i="49"/>
  <c r="E87" i="49"/>
  <c r="E86" i="49"/>
  <c r="C85" i="49"/>
  <c r="E80" i="49"/>
  <c r="E79" i="49"/>
  <c r="E78" i="49"/>
  <c r="E77" i="49"/>
  <c r="E76" i="49"/>
  <c r="E75" i="49"/>
  <c r="E74" i="49"/>
  <c r="E73" i="49"/>
  <c r="E72" i="49"/>
  <c r="E71" i="49"/>
  <c r="E70" i="49"/>
  <c r="C69" i="49"/>
  <c r="S33" i="49"/>
  <c r="N33" i="49" a="1"/>
  <c r="N33" i="49" s="1"/>
  <c r="S32" i="49"/>
  <c r="N32" i="49" a="1"/>
  <c r="N32" i="49" s="1"/>
  <c r="S31" i="49"/>
  <c r="N31" i="49" a="1"/>
  <c r="N31" i="49" s="1"/>
  <c r="S30" i="49"/>
  <c r="N30" i="49" a="1"/>
  <c r="N30" i="49" s="1"/>
  <c r="S29" i="49"/>
  <c r="N29" i="49" a="1"/>
  <c r="N29" i="49" s="1"/>
  <c r="S28" i="49"/>
  <c r="N28" i="49" a="1"/>
  <c r="N28" i="49" s="1"/>
  <c r="S27" i="49"/>
  <c r="N27" i="49" a="1"/>
  <c r="N27" i="49" s="1"/>
  <c r="S26" i="49"/>
  <c r="N26" i="49" a="1"/>
  <c r="N26" i="49" s="1"/>
  <c r="S25" i="49"/>
  <c r="N25" i="49" a="1"/>
  <c r="N25" i="49" s="1"/>
  <c r="S24" i="49"/>
  <c r="N24" i="49" a="1"/>
  <c r="N24" i="49" s="1"/>
  <c r="S23" i="49"/>
  <c r="N23" i="49" a="1"/>
  <c r="N23" i="49" s="1"/>
  <c r="S22" i="49"/>
  <c r="N22" i="49" a="1"/>
  <c r="N22" i="49" s="1"/>
  <c r="S21" i="49"/>
  <c r="N21" i="49" a="1"/>
  <c r="N21" i="49" s="1"/>
  <c r="S20" i="49"/>
  <c r="N20" i="49" a="1"/>
  <c r="N20" i="49" s="1"/>
  <c r="S19" i="49"/>
  <c r="E7" i="48"/>
  <c r="E96" i="48"/>
  <c r="E95" i="48"/>
  <c r="E94" i="48"/>
  <c r="E93" i="48"/>
  <c r="E92" i="48"/>
  <c r="E91" i="48"/>
  <c r="E90" i="48"/>
  <c r="E89" i="48"/>
  <c r="E88" i="48"/>
  <c r="E87" i="48"/>
  <c r="E86" i="48"/>
  <c r="C85" i="48"/>
  <c r="E80" i="48"/>
  <c r="E79" i="48"/>
  <c r="E78" i="48"/>
  <c r="E77" i="48"/>
  <c r="E76" i="48"/>
  <c r="E75" i="48"/>
  <c r="E74" i="48"/>
  <c r="E73" i="48"/>
  <c r="E72" i="48"/>
  <c r="E71" i="48"/>
  <c r="E70" i="48"/>
  <c r="C69" i="48"/>
  <c r="S33" i="48"/>
  <c r="N33" i="48" a="1"/>
  <c r="N33" i="48" s="1"/>
  <c r="S32" i="48"/>
  <c r="N32" i="48" a="1"/>
  <c r="N32" i="48" s="1"/>
  <c r="S31" i="48"/>
  <c r="N31" i="48" a="1"/>
  <c r="N31" i="48" s="1"/>
  <c r="S30" i="48"/>
  <c r="N30" i="48" a="1"/>
  <c r="N30" i="48" s="1"/>
  <c r="S29" i="48"/>
  <c r="N29" i="48" a="1"/>
  <c r="N29" i="48" s="1"/>
  <c r="S28" i="48"/>
  <c r="N28" i="48" a="1"/>
  <c r="N28" i="48" s="1"/>
  <c r="S27" i="48"/>
  <c r="N27" i="48" a="1"/>
  <c r="N27" i="48" s="1"/>
  <c r="S26" i="48"/>
  <c r="N26" i="48" a="1"/>
  <c r="N26" i="48" s="1"/>
  <c r="S25" i="48"/>
  <c r="N25" i="48" a="1"/>
  <c r="N25" i="48" s="1"/>
  <c r="S24" i="48"/>
  <c r="N24" i="48" a="1"/>
  <c r="N24" i="48" s="1"/>
  <c r="S23" i="48"/>
  <c r="N23" i="48" a="1"/>
  <c r="N23" i="48" s="1"/>
  <c r="S22" i="48"/>
  <c r="N22" i="48" a="1"/>
  <c r="N22" i="48" s="1"/>
  <c r="S21" i="48"/>
  <c r="N21" i="48" a="1"/>
  <c r="N21" i="48" s="1"/>
  <c r="S20" i="48"/>
  <c r="N20" i="48" a="1"/>
  <c r="N20" i="48" s="1"/>
  <c r="S19" i="48"/>
  <c r="E7" i="47"/>
  <c r="E96" i="47"/>
  <c r="E95" i="47"/>
  <c r="E94" i="47"/>
  <c r="E93" i="47"/>
  <c r="E92" i="47"/>
  <c r="E91" i="47"/>
  <c r="E90" i="47"/>
  <c r="E89" i="47"/>
  <c r="E88" i="47"/>
  <c r="E87" i="47"/>
  <c r="E86" i="47"/>
  <c r="C85" i="47"/>
  <c r="E80" i="47"/>
  <c r="E79" i="47"/>
  <c r="E78" i="47"/>
  <c r="E77" i="47"/>
  <c r="E76" i="47"/>
  <c r="E75" i="47"/>
  <c r="E74" i="47"/>
  <c r="E73" i="47"/>
  <c r="E72" i="47"/>
  <c r="E71" i="47"/>
  <c r="E70" i="47"/>
  <c r="C69" i="47"/>
  <c r="S33" i="47"/>
  <c r="N33" i="47" a="1"/>
  <c r="N33" i="47" s="1"/>
  <c r="S32" i="47"/>
  <c r="N32" i="47" a="1"/>
  <c r="N32" i="47" s="1"/>
  <c r="S31" i="47"/>
  <c r="N31" i="47" a="1"/>
  <c r="N31" i="47" s="1"/>
  <c r="S30" i="47"/>
  <c r="N30" i="47" a="1"/>
  <c r="N30" i="47" s="1"/>
  <c r="S29" i="47"/>
  <c r="N29" i="47" a="1"/>
  <c r="N29" i="47" s="1"/>
  <c r="S28" i="47"/>
  <c r="N28" i="47" a="1"/>
  <c r="N28" i="47" s="1"/>
  <c r="S27" i="47"/>
  <c r="N27" i="47" a="1"/>
  <c r="N27" i="47" s="1"/>
  <c r="S26" i="47"/>
  <c r="N26" i="47" a="1"/>
  <c r="N26" i="47" s="1"/>
  <c r="S25" i="47"/>
  <c r="N25" i="47" a="1"/>
  <c r="N25" i="47" s="1"/>
  <c r="S24" i="47"/>
  <c r="N24" i="47" a="1"/>
  <c r="N24" i="47" s="1"/>
  <c r="S23" i="47"/>
  <c r="N23" i="47" a="1"/>
  <c r="N23" i="47" s="1"/>
  <c r="S22" i="47"/>
  <c r="N22" i="47" a="1"/>
  <c r="N22" i="47" s="1"/>
  <c r="S21" i="47"/>
  <c r="N21" i="47" a="1"/>
  <c r="N21" i="47" s="1"/>
  <c r="S20" i="47"/>
  <c r="N20" i="47" a="1"/>
  <c r="N20" i="47" s="1"/>
  <c r="S19" i="47"/>
  <c r="E7" i="46"/>
  <c r="E96" i="46"/>
  <c r="E95" i="46"/>
  <c r="E94" i="46"/>
  <c r="E93" i="46"/>
  <c r="E92" i="46"/>
  <c r="E91" i="46"/>
  <c r="E90" i="46"/>
  <c r="E89" i="46"/>
  <c r="E88" i="46"/>
  <c r="E87" i="46"/>
  <c r="E86" i="46"/>
  <c r="C85" i="46"/>
  <c r="E80" i="46"/>
  <c r="E79" i="46"/>
  <c r="E78" i="46"/>
  <c r="E77" i="46"/>
  <c r="E76" i="46"/>
  <c r="E75" i="46"/>
  <c r="E74" i="46"/>
  <c r="E73" i="46"/>
  <c r="E72" i="46"/>
  <c r="E71" i="46"/>
  <c r="E70" i="46"/>
  <c r="C69" i="46"/>
  <c r="S33" i="46"/>
  <c r="N33" i="46" a="1"/>
  <c r="N33" i="46" s="1"/>
  <c r="S32" i="46"/>
  <c r="N32" i="46" a="1"/>
  <c r="N32" i="46" s="1"/>
  <c r="S31" i="46"/>
  <c r="N31" i="46" a="1"/>
  <c r="N31" i="46" s="1"/>
  <c r="S30" i="46"/>
  <c r="N30" i="46" a="1"/>
  <c r="N30" i="46" s="1"/>
  <c r="S29" i="46"/>
  <c r="N29" i="46" a="1"/>
  <c r="N29" i="46" s="1"/>
  <c r="S28" i="46"/>
  <c r="N28" i="46" a="1"/>
  <c r="N28" i="46" s="1"/>
  <c r="S27" i="46"/>
  <c r="N27" i="46" a="1"/>
  <c r="N27" i="46" s="1"/>
  <c r="S26" i="46"/>
  <c r="N26" i="46" a="1"/>
  <c r="N26" i="46" s="1"/>
  <c r="S25" i="46"/>
  <c r="N25" i="46" a="1"/>
  <c r="N25" i="46" s="1"/>
  <c r="S24" i="46"/>
  <c r="N24" i="46" a="1"/>
  <c r="N24" i="46" s="1"/>
  <c r="S23" i="46"/>
  <c r="N23" i="46" a="1"/>
  <c r="N23" i="46" s="1"/>
  <c r="S22" i="46"/>
  <c r="N22" i="46" a="1"/>
  <c r="N22" i="46" s="1"/>
  <c r="S21" i="46"/>
  <c r="N21" i="46" a="1"/>
  <c r="N21" i="46" s="1"/>
  <c r="S20" i="46"/>
  <c r="N20" i="46" a="1"/>
  <c r="N20" i="46" s="1"/>
  <c r="S19" i="46"/>
  <c r="E7" i="45"/>
  <c r="E96" i="45"/>
  <c r="E95" i="45"/>
  <c r="E94" i="45"/>
  <c r="E93" i="45"/>
  <c r="E92" i="45"/>
  <c r="E91" i="45"/>
  <c r="E90" i="45"/>
  <c r="E89" i="45"/>
  <c r="E88" i="45"/>
  <c r="E87" i="45"/>
  <c r="E86" i="45"/>
  <c r="C85" i="45"/>
  <c r="E80" i="45"/>
  <c r="E79" i="45"/>
  <c r="E78" i="45"/>
  <c r="E77" i="45"/>
  <c r="E76" i="45"/>
  <c r="E75" i="45"/>
  <c r="E74" i="45"/>
  <c r="E73" i="45"/>
  <c r="E72" i="45"/>
  <c r="E71" i="45"/>
  <c r="E70" i="45"/>
  <c r="C69" i="45"/>
  <c r="S33" i="45"/>
  <c r="N33" i="45" a="1"/>
  <c r="N33" i="45" s="1"/>
  <c r="S32" i="45"/>
  <c r="N32" i="45" a="1"/>
  <c r="N32" i="45" s="1"/>
  <c r="S31" i="45"/>
  <c r="N31" i="45" a="1"/>
  <c r="N31" i="45" s="1"/>
  <c r="S30" i="45"/>
  <c r="N30" i="45" a="1"/>
  <c r="N30" i="45" s="1"/>
  <c r="S29" i="45"/>
  <c r="N29" i="45" a="1"/>
  <c r="N29" i="45" s="1"/>
  <c r="S28" i="45"/>
  <c r="N28" i="45" a="1"/>
  <c r="N28" i="45" s="1"/>
  <c r="S27" i="45"/>
  <c r="N27" i="45" a="1"/>
  <c r="N27" i="45" s="1"/>
  <c r="S26" i="45"/>
  <c r="N26" i="45" a="1"/>
  <c r="N26" i="45" s="1"/>
  <c r="S25" i="45"/>
  <c r="N25" i="45" a="1"/>
  <c r="N25" i="45" s="1"/>
  <c r="S24" i="45"/>
  <c r="N24" i="45" a="1"/>
  <c r="N24" i="45" s="1"/>
  <c r="S23" i="45"/>
  <c r="N23" i="45" a="1"/>
  <c r="N23" i="45" s="1"/>
  <c r="S22" i="45"/>
  <c r="N22" i="45" a="1"/>
  <c r="N22" i="45" s="1"/>
  <c r="S21" i="45"/>
  <c r="N21" i="45" a="1"/>
  <c r="N21" i="45" s="1"/>
  <c r="S20" i="45"/>
  <c r="N20" i="45" a="1"/>
  <c r="N20" i="45" s="1"/>
  <c r="S19" i="45"/>
  <c r="E7" i="44"/>
  <c r="E96" i="44"/>
  <c r="E95" i="44"/>
  <c r="E94" i="44"/>
  <c r="E93" i="44"/>
  <c r="E92" i="44"/>
  <c r="E91" i="44"/>
  <c r="E90" i="44"/>
  <c r="E89" i="44"/>
  <c r="E88" i="44"/>
  <c r="E87" i="44"/>
  <c r="E86" i="44"/>
  <c r="C85" i="44"/>
  <c r="E80" i="44"/>
  <c r="E79" i="44"/>
  <c r="E78" i="44"/>
  <c r="E77" i="44"/>
  <c r="E76" i="44"/>
  <c r="E75" i="44"/>
  <c r="E74" i="44"/>
  <c r="E73" i="44"/>
  <c r="E72" i="44"/>
  <c r="E71" i="44"/>
  <c r="E70" i="44"/>
  <c r="C69" i="44"/>
  <c r="S33" i="44"/>
  <c r="N33" i="44" a="1"/>
  <c r="N33" i="44" s="1"/>
  <c r="S32" i="44"/>
  <c r="N32" i="44" a="1"/>
  <c r="N32" i="44" s="1"/>
  <c r="S31" i="44"/>
  <c r="N31" i="44" a="1"/>
  <c r="N31" i="44" s="1"/>
  <c r="S30" i="44"/>
  <c r="N30" i="44" a="1"/>
  <c r="N30" i="44" s="1"/>
  <c r="S29" i="44"/>
  <c r="N29" i="44" a="1"/>
  <c r="N29" i="44" s="1"/>
  <c r="S28" i="44"/>
  <c r="N28" i="44" a="1"/>
  <c r="N28" i="44" s="1"/>
  <c r="S27" i="44"/>
  <c r="N27" i="44" a="1"/>
  <c r="N27" i="44" s="1"/>
  <c r="S26" i="44"/>
  <c r="N26" i="44" a="1"/>
  <c r="N26" i="44" s="1"/>
  <c r="S25" i="44"/>
  <c r="N25" i="44" a="1"/>
  <c r="N25" i="44" s="1"/>
  <c r="S24" i="44"/>
  <c r="N24" i="44" a="1"/>
  <c r="N24" i="44" s="1"/>
  <c r="S23" i="44"/>
  <c r="N23" i="44" a="1"/>
  <c r="N23" i="44" s="1"/>
  <c r="S22" i="44"/>
  <c r="N22" i="44" a="1"/>
  <c r="N22" i="44" s="1"/>
  <c r="S21" i="44"/>
  <c r="N21" i="44" a="1"/>
  <c r="N21" i="44" s="1"/>
  <c r="S20" i="44"/>
  <c r="N20" i="44" a="1"/>
  <c r="N20" i="44" s="1"/>
  <c r="S19" i="44"/>
  <c r="E7" i="43"/>
  <c r="E96" i="43"/>
  <c r="E95" i="43"/>
  <c r="E94" i="43"/>
  <c r="E93" i="43"/>
  <c r="E92" i="43"/>
  <c r="E91" i="43"/>
  <c r="E90" i="43"/>
  <c r="E89" i="43"/>
  <c r="E88" i="43"/>
  <c r="E87" i="43"/>
  <c r="E86" i="43"/>
  <c r="C85" i="43"/>
  <c r="E80" i="43"/>
  <c r="E79" i="43"/>
  <c r="E78" i="43"/>
  <c r="E77" i="43"/>
  <c r="E76" i="43"/>
  <c r="E75" i="43"/>
  <c r="E74" i="43"/>
  <c r="E73" i="43"/>
  <c r="E72" i="43"/>
  <c r="E71" i="43"/>
  <c r="E70" i="43"/>
  <c r="C69" i="43"/>
  <c r="S33" i="43"/>
  <c r="N33" i="43" a="1"/>
  <c r="N33" i="43" s="1"/>
  <c r="S32" i="43"/>
  <c r="N32" i="43" a="1"/>
  <c r="N32" i="43" s="1"/>
  <c r="S31" i="43"/>
  <c r="N31" i="43" a="1"/>
  <c r="N31" i="43" s="1"/>
  <c r="S30" i="43"/>
  <c r="N30" i="43" a="1"/>
  <c r="N30" i="43" s="1"/>
  <c r="S29" i="43"/>
  <c r="N29" i="43" a="1"/>
  <c r="N29" i="43" s="1"/>
  <c r="S28" i="43"/>
  <c r="N28" i="43" a="1"/>
  <c r="N28" i="43" s="1"/>
  <c r="S27" i="43"/>
  <c r="N27" i="43" a="1"/>
  <c r="N27" i="43" s="1"/>
  <c r="S26" i="43"/>
  <c r="N26" i="43" a="1"/>
  <c r="N26" i="43" s="1"/>
  <c r="S25" i="43"/>
  <c r="N25" i="43" a="1"/>
  <c r="N25" i="43" s="1"/>
  <c r="S24" i="43"/>
  <c r="N24" i="43" a="1"/>
  <c r="N24" i="43" s="1"/>
  <c r="S23" i="43"/>
  <c r="N23" i="43" a="1"/>
  <c r="N23" i="43" s="1"/>
  <c r="S22" i="43"/>
  <c r="N22" i="43" a="1"/>
  <c r="N22" i="43" s="1"/>
  <c r="S21" i="43"/>
  <c r="N21" i="43" a="1"/>
  <c r="N21" i="43" s="1"/>
  <c r="S20" i="43"/>
  <c r="N20" i="43" a="1"/>
  <c r="N20" i="43" s="1"/>
  <c r="S19" i="43"/>
  <c r="E7" i="42"/>
  <c r="E96" i="42"/>
  <c r="E95" i="42"/>
  <c r="E94" i="42"/>
  <c r="E93" i="42"/>
  <c r="E92" i="42"/>
  <c r="E91" i="42"/>
  <c r="E90" i="42"/>
  <c r="E89" i="42"/>
  <c r="E88" i="42"/>
  <c r="E87" i="42"/>
  <c r="E86" i="42"/>
  <c r="C85" i="42"/>
  <c r="E80" i="42"/>
  <c r="E79" i="42"/>
  <c r="E78" i="42"/>
  <c r="E77" i="42"/>
  <c r="E76" i="42"/>
  <c r="E75" i="42"/>
  <c r="E74" i="42"/>
  <c r="E73" i="42"/>
  <c r="E72" i="42"/>
  <c r="E71" i="42"/>
  <c r="E70" i="42"/>
  <c r="C69" i="42"/>
  <c r="S33" i="42"/>
  <c r="N33" i="42" a="1"/>
  <c r="N33" i="42" s="1"/>
  <c r="S32" i="42"/>
  <c r="N32" i="42" a="1"/>
  <c r="N32" i="42" s="1"/>
  <c r="S31" i="42"/>
  <c r="N31" i="42" a="1"/>
  <c r="N31" i="42" s="1"/>
  <c r="S30" i="42"/>
  <c r="N30" i="42" a="1"/>
  <c r="N30" i="42" s="1"/>
  <c r="S29" i="42"/>
  <c r="N29" i="42" a="1"/>
  <c r="N29" i="42" s="1"/>
  <c r="S28" i="42"/>
  <c r="N28" i="42" a="1"/>
  <c r="N28" i="42" s="1"/>
  <c r="S27" i="42"/>
  <c r="N27" i="42" a="1"/>
  <c r="N27" i="42" s="1"/>
  <c r="S26" i="42"/>
  <c r="N26" i="42" a="1"/>
  <c r="N26" i="42" s="1"/>
  <c r="S25" i="42"/>
  <c r="N25" i="42" a="1"/>
  <c r="N25" i="42" s="1"/>
  <c r="S24" i="42"/>
  <c r="N24" i="42" a="1"/>
  <c r="N24" i="42" s="1"/>
  <c r="S23" i="42"/>
  <c r="N23" i="42" a="1"/>
  <c r="N23" i="42" s="1"/>
  <c r="S22" i="42"/>
  <c r="N22" i="42" a="1"/>
  <c r="N22" i="42" s="1"/>
  <c r="S21" i="42"/>
  <c r="N21" i="42" a="1"/>
  <c r="N21" i="42" s="1"/>
  <c r="S20" i="42"/>
  <c r="N20" i="42" a="1"/>
  <c r="N20" i="42" s="1"/>
  <c r="S19" i="42"/>
  <c r="E7" i="41"/>
  <c r="E96" i="41"/>
  <c r="E95" i="41"/>
  <c r="E94" i="41"/>
  <c r="E93" i="41"/>
  <c r="E92" i="41"/>
  <c r="E91" i="41"/>
  <c r="E90" i="41"/>
  <c r="E89" i="41"/>
  <c r="E88" i="41"/>
  <c r="E87" i="41"/>
  <c r="E86" i="41"/>
  <c r="C85" i="41"/>
  <c r="E80" i="41"/>
  <c r="E79" i="41"/>
  <c r="E78" i="41"/>
  <c r="E77" i="41"/>
  <c r="E76" i="41"/>
  <c r="E75" i="41"/>
  <c r="E74" i="41"/>
  <c r="E73" i="41"/>
  <c r="E72" i="41"/>
  <c r="E71" i="41"/>
  <c r="E70" i="41"/>
  <c r="C69" i="41"/>
  <c r="S33" i="41"/>
  <c r="N33" i="41" a="1"/>
  <c r="N33" i="41" s="1"/>
  <c r="S32" i="41"/>
  <c r="N32" i="41" a="1"/>
  <c r="N32" i="41" s="1"/>
  <c r="S31" i="41"/>
  <c r="N31" i="41" a="1"/>
  <c r="N31" i="41" s="1"/>
  <c r="S30" i="41"/>
  <c r="N30" i="41" a="1"/>
  <c r="N30" i="41" s="1"/>
  <c r="S29" i="41"/>
  <c r="N29" i="41" a="1"/>
  <c r="N29" i="41" s="1"/>
  <c r="S28" i="41"/>
  <c r="N28" i="41" a="1"/>
  <c r="N28" i="41" s="1"/>
  <c r="S27" i="41"/>
  <c r="N27" i="41" a="1"/>
  <c r="N27" i="41" s="1"/>
  <c r="S26" i="41"/>
  <c r="N26" i="41" a="1"/>
  <c r="N26" i="41" s="1"/>
  <c r="S25" i="41"/>
  <c r="N25" i="41" a="1"/>
  <c r="N25" i="41" s="1"/>
  <c r="S24" i="41"/>
  <c r="N24" i="41" a="1"/>
  <c r="N24" i="41" s="1"/>
  <c r="S23" i="41"/>
  <c r="N23" i="41" a="1"/>
  <c r="N23" i="41" s="1"/>
  <c r="S22" i="41"/>
  <c r="N22" i="41" a="1"/>
  <c r="N22" i="41" s="1"/>
  <c r="S21" i="41"/>
  <c r="N21" i="41" a="1"/>
  <c r="N21" i="41" s="1"/>
  <c r="S20" i="41"/>
  <c r="N20" i="41" a="1"/>
  <c r="N20" i="41" s="1"/>
  <c r="S19" i="41"/>
  <c r="E87" i="68" l="1"/>
  <c r="E86" i="68"/>
  <c r="E85" i="68"/>
  <c r="E84" i="68"/>
  <c r="E83" i="68"/>
  <c r="E82" i="68"/>
  <c r="E81" i="68"/>
  <c r="E80" i="68"/>
  <c r="E79" i="68"/>
  <c r="E78" i="68"/>
  <c r="E77" i="68"/>
  <c r="E76" i="68"/>
  <c r="E75" i="68"/>
  <c r="E74" i="68"/>
  <c r="E73" i="68"/>
  <c r="E102" i="68"/>
  <c r="E101" i="68"/>
  <c r="E100" i="68"/>
  <c r="E99" i="68"/>
  <c r="E98" i="68"/>
  <c r="E97" i="68"/>
  <c r="E96" i="68"/>
  <c r="E95" i="68"/>
  <c r="E94" i="68"/>
  <c r="E93" i="68"/>
  <c r="E92" i="68"/>
  <c r="E91" i="68"/>
  <c r="E90" i="68"/>
  <c r="E89" i="68"/>
  <c r="E88" i="68"/>
  <c r="E117" i="68"/>
  <c r="E116" i="68"/>
  <c r="E115" i="68"/>
  <c r="E114" i="68"/>
  <c r="E113" i="68"/>
  <c r="E112" i="68"/>
  <c r="E111" i="68"/>
  <c r="E110" i="68"/>
  <c r="E109" i="68"/>
  <c r="E108" i="68"/>
  <c r="E107" i="68"/>
  <c r="E106" i="68"/>
  <c r="E105" i="68"/>
  <c r="E104" i="68"/>
  <c r="E103" i="68"/>
  <c r="E132" i="68"/>
  <c r="E131" i="68"/>
  <c r="E130" i="68"/>
  <c r="E129" i="68"/>
  <c r="E128" i="68"/>
  <c r="E127" i="68"/>
  <c r="E126" i="68"/>
  <c r="E125" i="68"/>
  <c r="E124" i="68"/>
  <c r="E123" i="68"/>
  <c r="E122" i="68"/>
  <c r="E121" i="68"/>
  <c r="E120" i="68"/>
  <c r="E119" i="68"/>
  <c r="E118" i="68"/>
  <c r="E147" i="68"/>
  <c r="E146" i="68"/>
  <c r="E145" i="68"/>
  <c r="E144" i="68"/>
  <c r="E143" i="68"/>
  <c r="E142" i="68"/>
  <c r="E141" i="68"/>
  <c r="E140" i="68"/>
  <c r="E139" i="68"/>
  <c r="E138" i="68"/>
  <c r="E137" i="68"/>
  <c r="E136" i="68"/>
  <c r="E135" i="68"/>
  <c r="E134" i="68"/>
  <c r="E133" i="68"/>
  <c r="E162" i="68"/>
  <c r="E161" i="68"/>
  <c r="E160" i="68"/>
  <c r="E159" i="68"/>
  <c r="E158" i="68"/>
  <c r="E157" i="68"/>
  <c r="E156" i="68"/>
  <c r="E155" i="68"/>
  <c r="E154" i="68"/>
  <c r="E153" i="68"/>
  <c r="E152" i="68"/>
  <c r="E151" i="68"/>
  <c r="E150" i="68"/>
  <c r="E149" i="68"/>
  <c r="E148" i="68"/>
  <c r="E177" i="68"/>
  <c r="E176" i="68"/>
  <c r="E175" i="68"/>
  <c r="E174" i="68"/>
  <c r="E173" i="68"/>
  <c r="E172" i="68"/>
  <c r="E171" i="68"/>
  <c r="E170" i="68"/>
  <c r="E169" i="68"/>
  <c r="E168" i="68"/>
  <c r="E167" i="68"/>
  <c r="E166" i="68"/>
  <c r="E165" i="68"/>
  <c r="E164" i="68"/>
  <c r="E163" i="68"/>
  <c r="E192" i="68"/>
  <c r="E191" i="68"/>
  <c r="E190" i="68"/>
  <c r="E189" i="68"/>
  <c r="E188" i="68"/>
  <c r="E187" i="68"/>
  <c r="E186" i="68"/>
  <c r="E185" i="68"/>
  <c r="E184" i="68"/>
  <c r="E183" i="68"/>
  <c r="E182" i="68"/>
  <c r="E181" i="68"/>
  <c r="E180" i="68"/>
  <c r="E179" i="68"/>
  <c r="E178" i="68"/>
  <c r="E207" i="68"/>
  <c r="E206" i="68"/>
  <c r="E205" i="68"/>
  <c r="E204" i="68"/>
  <c r="E203" i="68"/>
  <c r="E202" i="68"/>
  <c r="E201" i="68"/>
  <c r="E200" i="68"/>
  <c r="E199" i="68"/>
  <c r="E198" i="68"/>
  <c r="E197" i="68"/>
  <c r="E196" i="68"/>
  <c r="E195" i="68"/>
  <c r="E194" i="68"/>
  <c r="E193" i="68"/>
  <c r="E222" i="68"/>
  <c r="E221" i="68"/>
  <c r="E220" i="68"/>
  <c r="E219" i="68"/>
  <c r="E218" i="68"/>
  <c r="E217" i="68"/>
  <c r="E216" i="68"/>
  <c r="E215" i="68"/>
  <c r="E214" i="68"/>
  <c r="E213" i="68"/>
  <c r="E212" i="68"/>
  <c r="E211" i="68"/>
  <c r="E210" i="68"/>
  <c r="E209" i="68"/>
  <c r="E208" i="68"/>
  <c r="E237" i="68"/>
  <c r="E236" i="68"/>
  <c r="E235" i="68"/>
  <c r="E234" i="68"/>
  <c r="E233" i="68"/>
  <c r="E232" i="68"/>
  <c r="E231" i="68"/>
  <c r="E230" i="68"/>
  <c r="E229" i="68"/>
  <c r="E228" i="68"/>
  <c r="E227" i="68"/>
  <c r="E226" i="68"/>
  <c r="E225" i="68"/>
  <c r="E224" i="68"/>
  <c r="E223" i="68"/>
  <c r="E252" i="68"/>
  <c r="E251" i="68"/>
  <c r="E250" i="68"/>
  <c r="E249" i="68"/>
  <c r="E248" i="68"/>
  <c r="E247" i="68"/>
  <c r="E246" i="68"/>
  <c r="E245" i="68"/>
  <c r="E244" i="68"/>
  <c r="E243" i="68"/>
  <c r="E242" i="68"/>
  <c r="E241" i="68"/>
  <c r="E240" i="68"/>
  <c r="E239" i="68"/>
  <c r="E238" i="68"/>
  <c r="E267" i="68"/>
  <c r="E266" i="68"/>
  <c r="E265" i="68"/>
  <c r="E264" i="68"/>
  <c r="E263" i="68"/>
  <c r="E262" i="68"/>
  <c r="E261" i="68"/>
  <c r="E260" i="68"/>
  <c r="E259" i="68"/>
  <c r="E258" i="68"/>
  <c r="E257" i="68"/>
  <c r="E256" i="68"/>
  <c r="E255" i="68"/>
  <c r="E254" i="68"/>
  <c r="E253" i="68"/>
  <c r="E282" i="68"/>
  <c r="E281" i="68"/>
  <c r="E280" i="68"/>
  <c r="E279" i="68"/>
  <c r="E278" i="68"/>
  <c r="E277" i="68"/>
  <c r="E276" i="68"/>
  <c r="E275" i="68"/>
  <c r="E274" i="68"/>
  <c r="E273" i="68"/>
  <c r="E272" i="68"/>
  <c r="E271" i="68"/>
  <c r="E270" i="68"/>
  <c r="E269" i="68"/>
  <c r="E268" i="68"/>
  <c r="E297" i="68"/>
  <c r="E296" i="68"/>
  <c r="E295" i="68"/>
  <c r="E294" i="68"/>
  <c r="E293" i="68"/>
  <c r="E292" i="68"/>
  <c r="E291" i="68"/>
  <c r="E290" i="68"/>
  <c r="E289" i="68"/>
  <c r="E288" i="68"/>
  <c r="E287" i="68"/>
  <c r="E286" i="68"/>
  <c r="E285" i="68"/>
  <c r="E284" i="68"/>
  <c r="E283" i="68"/>
  <c r="E312" i="68"/>
  <c r="E311" i="68"/>
  <c r="E310" i="68"/>
  <c r="E309" i="68"/>
  <c r="E308" i="68"/>
  <c r="E307" i="68"/>
  <c r="E306" i="68"/>
  <c r="E305" i="68"/>
  <c r="E304" i="68"/>
  <c r="E303" i="68"/>
  <c r="E302" i="68"/>
  <c r="E301" i="68"/>
  <c r="E300" i="68"/>
  <c r="E299" i="68"/>
  <c r="E298" i="68"/>
  <c r="E327" i="68"/>
  <c r="E326" i="68"/>
  <c r="E325" i="68"/>
  <c r="E324" i="68"/>
  <c r="E323" i="68"/>
  <c r="E322" i="68"/>
  <c r="E321" i="68"/>
  <c r="E320" i="68"/>
  <c r="E319" i="68"/>
  <c r="E318" i="68"/>
  <c r="E317" i="68"/>
  <c r="E316" i="68"/>
  <c r="E315" i="68"/>
  <c r="E314" i="68"/>
  <c r="E313" i="68"/>
  <c r="E342" i="68"/>
  <c r="E341" i="68"/>
  <c r="E340" i="68"/>
  <c r="E339" i="68"/>
  <c r="E338" i="68"/>
  <c r="E337" i="68"/>
  <c r="E336" i="68"/>
  <c r="E335" i="68"/>
  <c r="E334" i="68"/>
  <c r="E333" i="68"/>
  <c r="E332" i="68"/>
  <c r="E331" i="68"/>
  <c r="E330" i="68"/>
  <c r="E329" i="68"/>
  <c r="E328" i="68"/>
  <c r="E357" i="68"/>
  <c r="E356" i="68"/>
  <c r="E355" i="68"/>
  <c r="E354" i="68"/>
  <c r="E353" i="68"/>
  <c r="E352" i="68"/>
  <c r="E351" i="68"/>
  <c r="E350" i="68"/>
  <c r="E349" i="68"/>
  <c r="E348" i="68"/>
  <c r="E347" i="68"/>
  <c r="E346" i="68"/>
  <c r="E345" i="68"/>
  <c r="E344" i="68"/>
  <c r="E343" i="68"/>
  <c r="E372" i="68"/>
  <c r="E371" i="68"/>
  <c r="E370" i="68"/>
  <c r="E369" i="68"/>
  <c r="E368" i="68"/>
  <c r="E367" i="68"/>
  <c r="E366" i="68"/>
  <c r="E365" i="68"/>
  <c r="E364" i="68"/>
  <c r="E363" i="68"/>
  <c r="E362" i="68"/>
  <c r="E361" i="68"/>
  <c r="E360" i="68"/>
  <c r="E359" i="68"/>
  <c r="E358" i="68"/>
  <c r="E387" i="68"/>
  <c r="E386" i="68"/>
  <c r="E385" i="68"/>
  <c r="E384" i="68"/>
  <c r="E383" i="68"/>
  <c r="E382" i="68"/>
  <c r="E381" i="68"/>
  <c r="E380" i="68"/>
  <c r="E379" i="68"/>
  <c r="E378" i="68"/>
  <c r="E377" i="68"/>
  <c r="E376" i="68"/>
  <c r="E375" i="68"/>
  <c r="E374" i="68"/>
  <c r="E373" i="68"/>
  <c r="E417" i="68"/>
  <c r="E416" i="68"/>
  <c r="E415" i="68"/>
  <c r="E414" i="68"/>
  <c r="E413" i="68"/>
  <c r="E412" i="68"/>
  <c r="E411" i="68"/>
  <c r="E410" i="68"/>
  <c r="E409" i="68"/>
  <c r="E408" i="68"/>
  <c r="E407" i="68"/>
  <c r="E406" i="68"/>
  <c r="E405" i="68"/>
  <c r="E404" i="68"/>
  <c r="E403" i="68"/>
  <c r="E402" i="68"/>
  <c r="E401" i="68"/>
  <c r="E400" i="68"/>
  <c r="E399" i="68"/>
  <c r="E398" i="68"/>
  <c r="E397" i="68"/>
  <c r="E396" i="68"/>
  <c r="E395" i="68"/>
  <c r="E394" i="68"/>
  <c r="E393" i="68"/>
  <c r="E392" i="68"/>
  <c r="E391" i="68"/>
  <c r="E390" i="68"/>
  <c r="E389" i="68"/>
  <c r="E388" i="68"/>
  <c r="B19" i="41"/>
  <c r="D73" i="68" s="1"/>
  <c r="AB19" i="41"/>
  <c r="AN19" i="41"/>
  <c r="B20" i="41"/>
  <c r="D74" i="68" s="1"/>
  <c r="AN20" i="41"/>
  <c r="AO20" i="41" s="1"/>
  <c r="AP20" i="41" s="1"/>
  <c r="O74" i="68" s="1"/>
  <c r="B21" i="41"/>
  <c r="D75" i="68" s="1"/>
  <c r="AN21" i="41"/>
  <c r="AO21" i="41" s="1"/>
  <c r="AP21" i="41" s="1"/>
  <c r="O75" i="68" s="1"/>
  <c r="B22" i="41"/>
  <c r="D76" i="68" s="1"/>
  <c r="AN22" i="41"/>
  <c r="AO22" i="41" s="1"/>
  <c r="AP22" i="41" s="1"/>
  <c r="O76" i="68" s="1"/>
  <c r="B23" i="41"/>
  <c r="D77" i="68" s="1"/>
  <c r="AN23" i="41"/>
  <c r="AO23" i="41" s="1"/>
  <c r="AP23" i="41" s="1"/>
  <c r="O77" i="68" s="1"/>
  <c r="B24" i="41"/>
  <c r="D78" i="68" s="1"/>
  <c r="AN24" i="41"/>
  <c r="AO24" i="41" s="1"/>
  <c r="AP24" i="41" s="1"/>
  <c r="O78" i="68" s="1"/>
  <c r="B25" i="41"/>
  <c r="D79" i="68" s="1"/>
  <c r="AN25" i="41"/>
  <c r="AO25" i="41" s="1"/>
  <c r="AP25" i="41" s="1"/>
  <c r="O79" i="68" s="1"/>
  <c r="B26" i="41"/>
  <c r="D80" i="68" s="1"/>
  <c r="AN26" i="41"/>
  <c r="AO26" i="41" s="1"/>
  <c r="AP26" i="41" s="1"/>
  <c r="O80" i="68" s="1"/>
  <c r="B27" i="41"/>
  <c r="D81" i="68" s="1"/>
  <c r="AN27" i="41"/>
  <c r="AO27" i="41" s="1"/>
  <c r="AP27" i="41" s="1"/>
  <c r="O81" i="68" s="1"/>
  <c r="B28" i="41"/>
  <c r="D82" i="68" s="1"/>
  <c r="AN28" i="41"/>
  <c r="AO28" i="41" s="1"/>
  <c r="AP28" i="41" s="1"/>
  <c r="O82" i="68" s="1"/>
  <c r="B29" i="41"/>
  <c r="D83" i="68" s="1"/>
  <c r="AN29" i="41"/>
  <c r="AO29" i="41" s="1"/>
  <c r="AP29" i="41" s="1"/>
  <c r="O83" i="68" s="1"/>
  <c r="B30" i="41"/>
  <c r="D84" i="68" s="1"/>
  <c r="AN30" i="41"/>
  <c r="AO30" i="41" s="1"/>
  <c r="AP30" i="41" s="1"/>
  <c r="O84" i="68" s="1"/>
  <c r="B31" i="41"/>
  <c r="D85" i="68" s="1"/>
  <c r="AN31" i="41"/>
  <c r="AO31" i="41" s="1"/>
  <c r="AP31" i="41" s="1"/>
  <c r="O85" i="68" s="1"/>
  <c r="B32" i="41"/>
  <c r="D86" i="68" s="1"/>
  <c r="AN32" i="41"/>
  <c r="AO32" i="41" s="1"/>
  <c r="AP32" i="41" s="1"/>
  <c r="O86" i="68" s="1"/>
  <c r="B33" i="41"/>
  <c r="D87" i="68" s="1"/>
  <c r="AN33" i="41"/>
  <c r="AO33" i="41" s="1"/>
  <c r="AP33" i="41" s="1"/>
  <c r="O87" i="68" s="1"/>
  <c r="B19" i="42"/>
  <c r="D88" i="68" s="1"/>
  <c r="AB19" i="42"/>
  <c r="AN19" i="42"/>
  <c r="AO19" i="42" s="1"/>
  <c r="AP19" i="42" s="1"/>
  <c r="O88" i="68" s="1"/>
  <c r="B20" i="42"/>
  <c r="D89" i="68" s="1"/>
  <c r="AN20" i="42"/>
  <c r="AO20" i="42" s="1"/>
  <c r="AP20" i="42" s="1"/>
  <c r="O89" i="68" s="1"/>
  <c r="B21" i="42"/>
  <c r="D90" i="68" s="1"/>
  <c r="AN21" i="42"/>
  <c r="AO21" i="42" s="1"/>
  <c r="AP21" i="42" s="1"/>
  <c r="O90" i="68" s="1"/>
  <c r="B22" i="42"/>
  <c r="D91" i="68" s="1"/>
  <c r="AN22" i="42"/>
  <c r="AO22" i="42" s="1"/>
  <c r="AP22" i="42" s="1"/>
  <c r="O91" i="68" s="1"/>
  <c r="B23" i="42"/>
  <c r="D92" i="68" s="1"/>
  <c r="AN23" i="42"/>
  <c r="AO23" i="42" s="1"/>
  <c r="AP23" i="42" s="1"/>
  <c r="O92" i="68" s="1"/>
  <c r="B24" i="42"/>
  <c r="D93" i="68" s="1"/>
  <c r="AN24" i="42"/>
  <c r="AO24" i="42" s="1"/>
  <c r="AP24" i="42" s="1"/>
  <c r="O93" i="68" s="1"/>
  <c r="B25" i="42"/>
  <c r="D94" i="68" s="1"/>
  <c r="AN25" i="42"/>
  <c r="AO25" i="42" s="1"/>
  <c r="AP25" i="42" s="1"/>
  <c r="O94" i="68" s="1"/>
  <c r="B26" i="42"/>
  <c r="D95" i="68" s="1"/>
  <c r="AN26" i="42"/>
  <c r="AO26" i="42" s="1"/>
  <c r="AP26" i="42" s="1"/>
  <c r="O95" i="68" s="1"/>
  <c r="B27" i="42"/>
  <c r="D96" i="68" s="1"/>
  <c r="AN27" i="42"/>
  <c r="AO27" i="42" s="1"/>
  <c r="AP27" i="42" s="1"/>
  <c r="O96" i="68" s="1"/>
  <c r="B28" i="42"/>
  <c r="D97" i="68" s="1"/>
  <c r="AN28" i="42"/>
  <c r="AO28" i="42" s="1"/>
  <c r="AP28" i="42" s="1"/>
  <c r="O97" i="68" s="1"/>
  <c r="B29" i="42"/>
  <c r="D98" i="68" s="1"/>
  <c r="AN29" i="42"/>
  <c r="AO29" i="42" s="1"/>
  <c r="AP29" i="42" s="1"/>
  <c r="O98" i="68" s="1"/>
  <c r="B30" i="42"/>
  <c r="D99" i="68" s="1"/>
  <c r="AN30" i="42"/>
  <c r="AO30" i="42" s="1"/>
  <c r="AP30" i="42" s="1"/>
  <c r="O99" i="68" s="1"/>
  <c r="B31" i="42"/>
  <c r="D100" i="68" s="1"/>
  <c r="AN31" i="42"/>
  <c r="AO31" i="42" s="1"/>
  <c r="AP31" i="42" s="1"/>
  <c r="O100" i="68" s="1"/>
  <c r="B32" i="42"/>
  <c r="D101" i="68" s="1"/>
  <c r="AN32" i="42"/>
  <c r="AO32" i="42" s="1"/>
  <c r="AP32" i="42" s="1"/>
  <c r="O101" i="68" s="1"/>
  <c r="B33" i="42"/>
  <c r="D102" i="68" s="1"/>
  <c r="AN33" i="42"/>
  <c r="AO33" i="42" s="1"/>
  <c r="AP33" i="42" s="1"/>
  <c r="O102" i="68" s="1"/>
  <c r="B19" i="43"/>
  <c r="D103" i="68" s="1"/>
  <c r="AB19" i="43"/>
  <c r="AN19" i="43"/>
  <c r="B20" i="43"/>
  <c r="D104" i="68" s="1"/>
  <c r="AN20" i="43"/>
  <c r="AO20" i="43" s="1"/>
  <c r="AP20" i="43" s="1"/>
  <c r="O104" i="68" s="1"/>
  <c r="B21" i="43"/>
  <c r="D105" i="68" s="1"/>
  <c r="AN21" i="43"/>
  <c r="AO21" i="43" s="1"/>
  <c r="AP21" i="43" s="1"/>
  <c r="O105" i="68" s="1"/>
  <c r="B22" i="43"/>
  <c r="D106" i="68" s="1"/>
  <c r="AN22" i="43"/>
  <c r="AO22" i="43" s="1"/>
  <c r="AP22" i="43" s="1"/>
  <c r="O106" i="68" s="1"/>
  <c r="B23" i="43"/>
  <c r="D107" i="68" s="1"/>
  <c r="AN23" i="43"/>
  <c r="AO23" i="43" s="1"/>
  <c r="AP23" i="43" s="1"/>
  <c r="O107" i="68" s="1"/>
  <c r="B24" i="43"/>
  <c r="D108" i="68" s="1"/>
  <c r="AN24" i="43"/>
  <c r="AO24" i="43" s="1"/>
  <c r="AP24" i="43" s="1"/>
  <c r="O108" i="68" s="1"/>
  <c r="B25" i="43"/>
  <c r="D109" i="68" s="1"/>
  <c r="AN25" i="43"/>
  <c r="AO25" i="43" s="1"/>
  <c r="AP25" i="43" s="1"/>
  <c r="O109" i="68" s="1"/>
  <c r="B26" i="43"/>
  <c r="D110" i="68" s="1"/>
  <c r="AN26" i="43"/>
  <c r="AO26" i="43" s="1"/>
  <c r="AP26" i="43" s="1"/>
  <c r="O110" i="68" s="1"/>
  <c r="B27" i="43"/>
  <c r="D111" i="68" s="1"/>
  <c r="AN27" i="43"/>
  <c r="AO27" i="43" s="1"/>
  <c r="AP27" i="43" s="1"/>
  <c r="O111" i="68" s="1"/>
  <c r="B28" i="43"/>
  <c r="D112" i="68" s="1"/>
  <c r="AN28" i="43"/>
  <c r="AO28" i="43" s="1"/>
  <c r="AP28" i="43" s="1"/>
  <c r="O112" i="68" s="1"/>
  <c r="B29" i="43"/>
  <c r="D113" i="68" s="1"/>
  <c r="AN29" i="43"/>
  <c r="AO29" i="43" s="1"/>
  <c r="AP29" i="43" s="1"/>
  <c r="O113" i="68" s="1"/>
  <c r="B30" i="43"/>
  <c r="D114" i="68" s="1"/>
  <c r="AN30" i="43"/>
  <c r="AO30" i="43" s="1"/>
  <c r="AP30" i="43" s="1"/>
  <c r="O114" i="68" s="1"/>
  <c r="B31" i="43"/>
  <c r="D115" i="68" s="1"/>
  <c r="AN31" i="43"/>
  <c r="AO31" i="43" s="1"/>
  <c r="AP31" i="43" s="1"/>
  <c r="O115" i="68" s="1"/>
  <c r="B32" i="43"/>
  <c r="D116" i="68" s="1"/>
  <c r="AN32" i="43"/>
  <c r="AO32" i="43" s="1"/>
  <c r="AP32" i="43" s="1"/>
  <c r="O116" i="68" s="1"/>
  <c r="B33" i="43"/>
  <c r="D117" i="68" s="1"/>
  <c r="AN33" i="43"/>
  <c r="AO33" i="43" s="1"/>
  <c r="AP33" i="43" s="1"/>
  <c r="O117" i="68" s="1"/>
  <c r="B19" i="44"/>
  <c r="D118" i="68" s="1"/>
  <c r="AB19" i="44"/>
  <c r="AN19" i="44"/>
  <c r="B20" i="44"/>
  <c r="D119" i="68" s="1"/>
  <c r="AN20" i="44"/>
  <c r="AO20" i="44" s="1"/>
  <c r="AP20" i="44" s="1"/>
  <c r="O119" i="68" s="1"/>
  <c r="B21" i="44"/>
  <c r="D120" i="68" s="1"/>
  <c r="AN21" i="44"/>
  <c r="AO21" i="44" s="1"/>
  <c r="AP21" i="44" s="1"/>
  <c r="O120" i="68" s="1"/>
  <c r="B22" i="44"/>
  <c r="D121" i="68" s="1"/>
  <c r="AN22" i="44"/>
  <c r="AO22" i="44" s="1"/>
  <c r="AP22" i="44" s="1"/>
  <c r="O121" i="68" s="1"/>
  <c r="B23" i="44"/>
  <c r="D122" i="68" s="1"/>
  <c r="AN23" i="44"/>
  <c r="AO23" i="44" s="1"/>
  <c r="AP23" i="44" s="1"/>
  <c r="O122" i="68" s="1"/>
  <c r="B24" i="44"/>
  <c r="D123" i="68" s="1"/>
  <c r="AN24" i="44"/>
  <c r="AO24" i="44" s="1"/>
  <c r="AP24" i="44" s="1"/>
  <c r="O123" i="68" s="1"/>
  <c r="B25" i="44"/>
  <c r="D124" i="68" s="1"/>
  <c r="AN25" i="44"/>
  <c r="AO25" i="44" s="1"/>
  <c r="AP25" i="44" s="1"/>
  <c r="O124" i="68" s="1"/>
  <c r="B26" i="44"/>
  <c r="D125" i="68" s="1"/>
  <c r="AN26" i="44"/>
  <c r="AO26" i="44" s="1"/>
  <c r="AP26" i="44" s="1"/>
  <c r="O125" i="68" s="1"/>
  <c r="B27" i="44"/>
  <c r="D126" i="68" s="1"/>
  <c r="AN27" i="44"/>
  <c r="AO27" i="44" s="1"/>
  <c r="AP27" i="44" s="1"/>
  <c r="O126" i="68" s="1"/>
  <c r="B28" i="44"/>
  <c r="D127" i="68" s="1"/>
  <c r="AN28" i="44"/>
  <c r="AO28" i="44" s="1"/>
  <c r="AP28" i="44" s="1"/>
  <c r="O127" i="68" s="1"/>
  <c r="B29" i="44"/>
  <c r="D128" i="68" s="1"/>
  <c r="AN29" i="44"/>
  <c r="AO29" i="44" s="1"/>
  <c r="AP29" i="44" s="1"/>
  <c r="O128" i="68" s="1"/>
  <c r="B30" i="44"/>
  <c r="D129" i="68" s="1"/>
  <c r="AN30" i="44"/>
  <c r="AO30" i="44" s="1"/>
  <c r="AP30" i="44" s="1"/>
  <c r="O129" i="68" s="1"/>
  <c r="B31" i="44"/>
  <c r="D130" i="68" s="1"/>
  <c r="AN31" i="44"/>
  <c r="AO31" i="44" s="1"/>
  <c r="AP31" i="44" s="1"/>
  <c r="O130" i="68" s="1"/>
  <c r="B32" i="44"/>
  <c r="D131" i="68" s="1"/>
  <c r="AN32" i="44"/>
  <c r="AO32" i="44" s="1"/>
  <c r="AP32" i="44" s="1"/>
  <c r="O131" i="68" s="1"/>
  <c r="B33" i="44"/>
  <c r="D132" i="68" s="1"/>
  <c r="AN33" i="44"/>
  <c r="AO33" i="44" s="1"/>
  <c r="AP33" i="44" s="1"/>
  <c r="O132" i="68" s="1"/>
  <c r="B19" i="45"/>
  <c r="D133" i="68" s="1"/>
  <c r="AB19" i="45"/>
  <c r="AN19" i="45"/>
  <c r="B20" i="45"/>
  <c r="D134" i="68" s="1"/>
  <c r="AN20" i="45"/>
  <c r="AO20" i="45" s="1"/>
  <c r="AP20" i="45" s="1"/>
  <c r="O134" i="68" s="1"/>
  <c r="B21" i="45"/>
  <c r="D135" i="68" s="1"/>
  <c r="AN21" i="45"/>
  <c r="AO21" i="45" s="1"/>
  <c r="AP21" i="45" s="1"/>
  <c r="O135" i="68" s="1"/>
  <c r="B22" i="45"/>
  <c r="D136" i="68" s="1"/>
  <c r="AN22" i="45"/>
  <c r="AO22" i="45" s="1"/>
  <c r="AP22" i="45" s="1"/>
  <c r="O136" i="68" s="1"/>
  <c r="B23" i="45"/>
  <c r="D137" i="68" s="1"/>
  <c r="AN23" i="45"/>
  <c r="AO23" i="45" s="1"/>
  <c r="AP23" i="45" s="1"/>
  <c r="O137" i="68" s="1"/>
  <c r="B24" i="45"/>
  <c r="D138" i="68" s="1"/>
  <c r="AN24" i="45"/>
  <c r="AO24" i="45" s="1"/>
  <c r="AP24" i="45" s="1"/>
  <c r="O138" i="68" s="1"/>
  <c r="B25" i="45"/>
  <c r="D139" i="68" s="1"/>
  <c r="AN25" i="45"/>
  <c r="AO25" i="45" s="1"/>
  <c r="AP25" i="45" s="1"/>
  <c r="O139" i="68" s="1"/>
  <c r="B26" i="45"/>
  <c r="D140" i="68" s="1"/>
  <c r="AN26" i="45"/>
  <c r="AO26" i="45" s="1"/>
  <c r="AP26" i="45" s="1"/>
  <c r="O140" i="68" s="1"/>
  <c r="B27" i="45"/>
  <c r="D141" i="68" s="1"/>
  <c r="AN27" i="45"/>
  <c r="AO27" i="45" s="1"/>
  <c r="AP27" i="45" s="1"/>
  <c r="O141" i="68" s="1"/>
  <c r="B28" i="45"/>
  <c r="D142" i="68" s="1"/>
  <c r="AN28" i="45"/>
  <c r="AO28" i="45" s="1"/>
  <c r="AP28" i="45" s="1"/>
  <c r="O142" i="68" s="1"/>
  <c r="B29" i="45"/>
  <c r="D143" i="68" s="1"/>
  <c r="AN29" i="45"/>
  <c r="AO29" i="45" s="1"/>
  <c r="AP29" i="45" s="1"/>
  <c r="O143" i="68" s="1"/>
  <c r="B30" i="45"/>
  <c r="D144" i="68" s="1"/>
  <c r="AN30" i="45"/>
  <c r="AO30" i="45" s="1"/>
  <c r="AP30" i="45" s="1"/>
  <c r="O144" i="68" s="1"/>
  <c r="B31" i="45"/>
  <c r="D145" i="68" s="1"/>
  <c r="AN31" i="45"/>
  <c r="AO31" i="45" s="1"/>
  <c r="AP31" i="45" s="1"/>
  <c r="O145" i="68" s="1"/>
  <c r="B32" i="45"/>
  <c r="D146" i="68" s="1"/>
  <c r="AN32" i="45"/>
  <c r="AO32" i="45" s="1"/>
  <c r="AP32" i="45" s="1"/>
  <c r="O146" i="68" s="1"/>
  <c r="B33" i="45"/>
  <c r="D147" i="68" s="1"/>
  <c r="AN33" i="45"/>
  <c r="AO33" i="45" s="1"/>
  <c r="AP33" i="45" s="1"/>
  <c r="O147" i="68" s="1"/>
  <c r="B19" i="46"/>
  <c r="D148" i="68" s="1"/>
  <c r="AB19" i="46"/>
  <c r="AN19" i="46"/>
  <c r="B20" i="46"/>
  <c r="D149" i="68" s="1"/>
  <c r="AN20" i="46"/>
  <c r="AO20" i="46" s="1"/>
  <c r="AP20" i="46" s="1"/>
  <c r="O149" i="68" s="1"/>
  <c r="B21" i="46"/>
  <c r="D150" i="68" s="1"/>
  <c r="AN21" i="46"/>
  <c r="AO21" i="46" s="1"/>
  <c r="AP21" i="46" s="1"/>
  <c r="O150" i="68" s="1"/>
  <c r="B22" i="46"/>
  <c r="D151" i="68" s="1"/>
  <c r="AN22" i="46"/>
  <c r="AO22" i="46" s="1"/>
  <c r="AP22" i="46" s="1"/>
  <c r="O151" i="68" s="1"/>
  <c r="B23" i="46"/>
  <c r="D152" i="68" s="1"/>
  <c r="AN23" i="46"/>
  <c r="AO23" i="46" s="1"/>
  <c r="AP23" i="46" s="1"/>
  <c r="O152" i="68" s="1"/>
  <c r="B24" i="46"/>
  <c r="D153" i="68" s="1"/>
  <c r="AN24" i="46"/>
  <c r="AO24" i="46" s="1"/>
  <c r="AP24" i="46" s="1"/>
  <c r="O153" i="68" s="1"/>
  <c r="B25" i="46"/>
  <c r="D154" i="68" s="1"/>
  <c r="AN25" i="46"/>
  <c r="AO25" i="46" s="1"/>
  <c r="AP25" i="46" s="1"/>
  <c r="O154" i="68" s="1"/>
  <c r="B26" i="46"/>
  <c r="D155" i="68" s="1"/>
  <c r="AN26" i="46"/>
  <c r="AO26" i="46" s="1"/>
  <c r="AP26" i="46" s="1"/>
  <c r="O155" i="68" s="1"/>
  <c r="B27" i="46"/>
  <c r="D156" i="68" s="1"/>
  <c r="AN27" i="46"/>
  <c r="AO27" i="46" s="1"/>
  <c r="AP27" i="46" s="1"/>
  <c r="O156" i="68" s="1"/>
  <c r="B28" i="46"/>
  <c r="D157" i="68" s="1"/>
  <c r="AN28" i="46"/>
  <c r="AO28" i="46" s="1"/>
  <c r="AP28" i="46" s="1"/>
  <c r="O157" i="68" s="1"/>
  <c r="B29" i="46"/>
  <c r="D158" i="68" s="1"/>
  <c r="AN29" i="46"/>
  <c r="AO29" i="46" s="1"/>
  <c r="AP29" i="46" s="1"/>
  <c r="O158" i="68" s="1"/>
  <c r="B30" i="46"/>
  <c r="D159" i="68" s="1"/>
  <c r="AN30" i="46"/>
  <c r="AO30" i="46" s="1"/>
  <c r="AP30" i="46" s="1"/>
  <c r="O159" i="68" s="1"/>
  <c r="B31" i="46"/>
  <c r="D160" i="68" s="1"/>
  <c r="AN31" i="46"/>
  <c r="AO31" i="46" s="1"/>
  <c r="AP31" i="46" s="1"/>
  <c r="O160" i="68" s="1"/>
  <c r="B32" i="46"/>
  <c r="D161" i="68" s="1"/>
  <c r="AN32" i="46"/>
  <c r="AO32" i="46" s="1"/>
  <c r="AP32" i="46" s="1"/>
  <c r="O161" i="68" s="1"/>
  <c r="B33" i="46"/>
  <c r="D162" i="68" s="1"/>
  <c r="AN33" i="46"/>
  <c r="AO33" i="46" s="1"/>
  <c r="AP33" i="46" s="1"/>
  <c r="O162" i="68" s="1"/>
  <c r="B19" i="47"/>
  <c r="D163" i="68" s="1"/>
  <c r="AB19" i="47"/>
  <c r="AN19" i="47"/>
  <c r="B20" i="47"/>
  <c r="D164" i="68" s="1"/>
  <c r="AN20" i="47"/>
  <c r="AO20" i="47" s="1"/>
  <c r="AP20" i="47" s="1"/>
  <c r="O164" i="68" s="1"/>
  <c r="B21" i="47"/>
  <c r="D165" i="68" s="1"/>
  <c r="AN21" i="47"/>
  <c r="AO21" i="47" s="1"/>
  <c r="AP21" i="47" s="1"/>
  <c r="O165" i="68" s="1"/>
  <c r="B22" i="47"/>
  <c r="D166" i="68" s="1"/>
  <c r="AN22" i="47"/>
  <c r="AO22" i="47" s="1"/>
  <c r="AP22" i="47" s="1"/>
  <c r="O166" i="68" s="1"/>
  <c r="B23" i="47"/>
  <c r="D167" i="68" s="1"/>
  <c r="AN23" i="47"/>
  <c r="AO23" i="47" s="1"/>
  <c r="AP23" i="47" s="1"/>
  <c r="O167" i="68" s="1"/>
  <c r="B24" i="47"/>
  <c r="D168" i="68" s="1"/>
  <c r="AN24" i="47"/>
  <c r="AO24" i="47" s="1"/>
  <c r="AP24" i="47" s="1"/>
  <c r="O168" i="68" s="1"/>
  <c r="B25" i="47"/>
  <c r="D169" i="68" s="1"/>
  <c r="AN25" i="47"/>
  <c r="AO25" i="47" s="1"/>
  <c r="AP25" i="47" s="1"/>
  <c r="O169" i="68" s="1"/>
  <c r="B26" i="47"/>
  <c r="D170" i="68" s="1"/>
  <c r="AN26" i="47"/>
  <c r="AO26" i="47" s="1"/>
  <c r="AP26" i="47" s="1"/>
  <c r="O170" i="68" s="1"/>
  <c r="B27" i="47"/>
  <c r="D171" i="68" s="1"/>
  <c r="AN27" i="47"/>
  <c r="AO27" i="47" s="1"/>
  <c r="AP27" i="47" s="1"/>
  <c r="O171" i="68" s="1"/>
  <c r="B28" i="47"/>
  <c r="D172" i="68" s="1"/>
  <c r="AN28" i="47"/>
  <c r="AO28" i="47" s="1"/>
  <c r="AP28" i="47" s="1"/>
  <c r="O172" i="68" s="1"/>
  <c r="B29" i="47"/>
  <c r="D173" i="68" s="1"/>
  <c r="AN29" i="47"/>
  <c r="AO29" i="47" s="1"/>
  <c r="AP29" i="47" s="1"/>
  <c r="O173" i="68" s="1"/>
  <c r="B30" i="47"/>
  <c r="D174" i="68" s="1"/>
  <c r="AN30" i="47"/>
  <c r="AO30" i="47" s="1"/>
  <c r="AP30" i="47" s="1"/>
  <c r="O174" i="68" s="1"/>
  <c r="B31" i="47"/>
  <c r="D175" i="68" s="1"/>
  <c r="AN31" i="47"/>
  <c r="AO31" i="47" s="1"/>
  <c r="AP31" i="47" s="1"/>
  <c r="O175" i="68" s="1"/>
  <c r="B32" i="47"/>
  <c r="D176" i="68" s="1"/>
  <c r="AN32" i="47"/>
  <c r="AO32" i="47" s="1"/>
  <c r="AP32" i="47" s="1"/>
  <c r="O176" i="68" s="1"/>
  <c r="B33" i="47"/>
  <c r="D177" i="68" s="1"/>
  <c r="AN33" i="47"/>
  <c r="AO33" i="47" s="1"/>
  <c r="AP33" i="47" s="1"/>
  <c r="O177" i="68" s="1"/>
  <c r="B19" i="48"/>
  <c r="D178" i="68" s="1"/>
  <c r="AB19" i="48"/>
  <c r="AN19" i="48"/>
  <c r="B20" i="48"/>
  <c r="D179" i="68" s="1"/>
  <c r="AN20" i="48"/>
  <c r="AO20" i="48" s="1"/>
  <c r="AP20" i="48" s="1"/>
  <c r="O179" i="68" s="1"/>
  <c r="B21" i="48"/>
  <c r="D180" i="68" s="1"/>
  <c r="AN21" i="48"/>
  <c r="AO21" i="48" s="1"/>
  <c r="AP21" i="48" s="1"/>
  <c r="O180" i="68" s="1"/>
  <c r="B22" i="48"/>
  <c r="D181" i="68" s="1"/>
  <c r="AN22" i="48"/>
  <c r="AO22" i="48" s="1"/>
  <c r="AP22" i="48" s="1"/>
  <c r="O181" i="68" s="1"/>
  <c r="B23" i="48"/>
  <c r="D182" i="68" s="1"/>
  <c r="AN23" i="48"/>
  <c r="AO23" i="48" s="1"/>
  <c r="AP23" i="48" s="1"/>
  <c r="O182" i="68" s="1"/>
  <c r="B24" i="48"/>
  <c r="D183" i="68" s="1"/>
  <c r="AN24" i="48"/>
  <c r="AO24" i="48" s="1"/>
  <c r="AP24" i="48" s="1"/>
  <c r="O183" i="68" s="1"/>
  <c r="B25" i="48"/>
  <c r="D184" i="68" s="1"/>
  <c r="AN25" i="48"/>
  <c r="AO25" i="48" s="1"/>
  <c r="AP25" i="48" s="1"/>
  <c r="O184" i="68" s="1"/>
  <c r="B26" i="48"/>
  <c r="D185" i="68" s="1"/>
  <c r="AN26" i="48"/>
  <c r="AO26" i="48" s="1"/>
  <c r="AP26" i="48" s="1"/>
  <c r="O185" i="68" s="1"/>
  <c r="B27" i="48"/>
  <c r="D186" i="68" s="1"/>
  <c r="AN27" i="48"/>
  <c r="AO27" i="48" s="1"/>
  <c r="AP27" i="48" s="1"/>
  <c r="O186" i="68" s="1"/>
  <c r="B28" i="48"/>
  <c r="D187" i="68" s="1"/>
  <c r="AN28" i="48"/>
  <c r="AO28" i="48" s="1"/>
  <c r="AP28" i="48" s="1"/>
  <c r="O187" i="68" s="1"/>
  <c r="B29" i="48"/>
  <c r="D188" i="68" s="1"/>
  <c r="AN29" i="48"/>
  <c r="AO29" i="48" s="1"/>
  <c r="AP29" i="48" s="1"/>
  <c r="O188" i="68" s="1"/>
  <c r="B30" i="48"/>
  <c r="D189" i="68" s="1"/>
  <c r="AN30" i="48"/>
  <c r="AO30" i="48" s="1"/>
  <c r="AP30" i="48" s="1"/>
  <c r="O189" i="68" s="1"/>
  <c r="B31" i="48"/>
  <c r="D190" i="68" s="1"/>
  <c r="AN31" i="48"/>
  <c r="AO31" i="48" s="1"/>
  <c r="AP31" i="48" s="1"/>
  <c r="O190" i="68" s="1"/>
  <c r="B32" i="48"/>
  <c r="D191" i="68" s="1"/>
  <c r="AN32" i="48"/>
  <c r="AO32" i="48" s="1"/>
  <c r="AP32" i="48" s="1"/>
  <c r="O191" i="68" s="1"/>
  <c r="B33" i="48"/>
  <c r="D192" i="68" s="1"/>
  <c r="AN33" i="48"/>
  <c r="AO33" i="48" s="1"/>
  <c r="AP33" i="48" s="1"/>
  <c r="O192" i="68" s="1"/>
  <c r="B19" i="49"/>
  <c r="D193" i="68" s="1"/>
  <c r="AB19" i="49"/>
  <c r="AN19" i="49"/>
  <c r="B20" i="49"/>
  <c r="D194" i="68" s="1"/>
  <c r="AN20" i="49"/>
  <c r="AO20" i="49" s="1"/>
  <c r="AP20" i="49" s="1"/>
  <c r="O194" i="68" s="1"/>
  <c r="B21" i="49"/>
  <c r="D195" i="68" s="1"/>
  <c r="AN21" i="49"/>
  <c r="AO21" i="49" s="1"/>
  <c r="AP21" i="49" s="1"/>
  <c r="O195" i="68" s="1"/>
  <c r="B22" i="49"/>
  <c r="D196" i="68" s="1"/>
  <c r="AN22" i="49"/>
  <c r="AO22" i="49" s="1"/>
  <c r="AP22" i="49" s="1"/>
  <c r="O196" i="68" s="1"/>
  <c r="B23" i="49"/>
  <c r="D197" i="68" s="1"/>
  <c r="AN23" i="49"/>
  <c r="AO23" i="49" s="1"/>
  <c r="AP23" i="49" s="1"/>
  <c r="O197" i="68" s="1"/>
  <c r="B24" i="49"/>
  <c r="D198" i="68" s="1"/>
  <c r="AN24" i="49"/>
  <c r="AO24" i="49" s="1"/>
  <c r="AP24" i="49" s="1"/>
  <c r="O198" i="68" s="1"/>
  <c r="B25" i="49"/>
  <c r="D199" i="68" s="1"/>
  <c r="AN25" i="49"/>
  <c r="AO25" i="49" s="1"/>
  <c r="AP25" i="49" s="1"/>
  <c r="O199" i="68" s="1"/>
  <c r="B26" i="49"/>
  <c r="D200" i="68" s="1"/>
  <c r="AN26" i="49"/>
  <c r="AO26" i="49" s="1"/>
  <c r="AP26" i="49" s="1"/>
  <c r="O200" i="68" s="1"/>
  <c r="B27" i="49"/>
  <c r="D201" i="68" s="1"/>
  <c r="AN27" i="49"/>
  <c r="AO27" i="49" s="1"/>
  <c r="AP27" i="49" s="1"/>
  <c r="O201" i="68" s="1"/>
  <c r="B28" i="49"/>
  <c r="D202" i="68" s="1"/>
  <c r="AN28" i="49"/>
  <c r="AO28" i="49" s="1"/>
  <c r="AP28" i="49" s="1"/>
  <c r="O202" i="68" s="1"/>
  <c r="B29" i="49"/>
  <c r="D203" i="68" s="1"/>
  <c r="AN29" i="49"/>
  <c r="AO29" i="49" s="1"/>
  <c r="AP29" i="49" s="1"/>
  <c r="O203" i="68" s="1"/>
  <c r="B30" i="49"/>
  <c r="D204" i="68" s="1"/>
  <c r="AN30" i="49"/>
  <c r="AO30" i="49" s="1"/>
  <c r="AP30" i="49" s="1"/>
  <c r="O204" i="68" s="1"/>
  <c r="B31" i="49"/>
  <c r="D205" i="68" s="1"/>
  <c r="AN31" i="49"/>
  <c r="AO31" i="49" s="1"/>
  <c r="AP31" i="49" s="1"/>
  <c r="O205" i="68" s="1"/>
  <c r="B32" i="49"/>
  <c r="D206" i="68" s="1"/>
  <c r="AN32" i="49"/>
  <c r="AO32" i="49" s="1"/>
  <c r="AP32" i="49" s="1"/>
  <c r="O206" i="68" s="1"/>
  <c r="B33" i="49"/>
  <c r="D207" i="68" s="1"/>
  <c r="AN33" i="49"/>
  <c r="AO33" i="49" s="1"/>
  <c r="AP33" i="49" s="1"/>
  <c r="O207" i="68" s="1"/>
  <c r="B19" i="50"/>
  <c r="D208" i="68" s="1"/>
  <c r="AB19" i="50"/>
  <c r="AN19" i="50"/>
  <c r="B20" i="50"/>
  <c r="D209" i="68" s="1"/>
  <c r="AN20" i="50"/>
  <c r="AO20" i="50" s="1"/>
  <c r="AP20" i="50" s="1"/>
  <c r="O209" i="68" s="1"/>
  <c r="B21" i="50"/>
  <c r="D210" i="68" s="1"/>
  <c r="AN21" i="50"/>
  <c r="AO21" i="50" s="1"/>
  <c r="AP21" i="50" s="1"/>
  <c r="O210" i="68" s="1"/>
  <c r="B22" i="50"/>
  <c r="D211" i="68" s="1"/>
  <c r="AN22" i="50"/>
  <c r="AO22" i="50" s="1"/>
  <c r="AP22" i="50" s="1"/>
  <c r="O211" i="68" s="1"/>
  <c r="B23" i="50"/>
  <c r="D212" i="68" s="1"/>
  <c r="AN23" i="50"/>
  <c r="AO23" i="50" s="1"/>
  <c r="AP23" i="50" s="1"/>
  <c r="O212" i="68" s="1"/>
  <c r="B24" i="50"/>
  <c r="D213" i="68" s="1"/>
  <c r="AN24" i="50"/>
  <c r="AO24" i="50" s="1"/>
  <c r="AP24" i="50" s="1"/>
  <c r="O213" i="68" s="1"/>
  <c r="B25" i="50"/>
  <c r="D214" i="68" s="1"/>
  <c r="AN25" i="50"/>
  <c r="AO25" i="50" s="1"/>
  <c r="AP25" i="50" s="1"/>
  <c r="O214" i="68" s="1"/>
  <c r="B26" i="50"/>
  <c r="D215" i="68" s="1"/>
  <c r="AN26" i="50"/>
  <c r="AO26" i="50" s="1"/>
  <c r="AP26" i="50" s="1"/>
  <c r="O215" i="68" s="1"/>
  <c r="B27" i="50"/>
  <c r="D216" i="68" s="1"/>
  <c r="AN27" i="50"/>
  <c r="AO27" i="50" s="1"/>
  <c r="AP27" i="50" s="1"/>
  <c r="O216" i="68" s="1"/>
  <c r="B28" i="50"/>
  <c r="D217" i="68" s="1"/>
  <c r="AN28" i="50"/>
  <c r="AO28" i="50" s="1"/>
  <c r="AP28" i="50" s="1"/>
  <c r="O217" i="68" s="1"/>
  <c r="B29" i="50"/>
  <c r="D218" i="68" s="1"/>
  <c r="AN29" i="50"/>
  <c r="AO29" i="50" s="1"/>
  <c r="AP29" i="50" s="1"/>
  <c r="O218" i="68" s="1"/>
  <c r="B30" i="50"/>
  <c r="D219" i="68" s="1"/>
  <c r="AN30" i="50"/>
  <c r="AO30" i="50" s="1"/>
  <c r="AP30" i="50" s="1"/>
  <c r="O219" i="68" s="1"/>
  <c r="B31" i="50"/>
  <c r="D220" i="68" s="1"/>
  <c r="AN31" i="50"/>
  <c r="AO31" i="50" s="1"/>
  <c r="AP31" i="50" s="1"/>
  <c r="O220" i="68" s="1"/>
  <c r="B32" i="50"/>
  <c r="D221" i="68" s="1"/>
  <c r="AN32" i="50"/>
  <c r="AO32" i="50" s="1"/>
  <c r="AP32" i="50" s="1"/>
  <c r="O221" i="68" s="1"/>
  <c r="B33" i="50"/>
  <c r="D222" i="68" s="1"/>
  <c r="AN33" i="50"/>
  <c r="AO33" i="50" s="1"/>
  <c r="AP33" i="50" s="1"/>
  <c r="O222" i="68" s="1"/>
  <c r="B19" i="51"/>
  <c r="D223" i="68" s="1"/>
  <c r="AB19" i="51"/>
  <c r="AN19" i="51"/>
  <c r="B20" i="51"/>
  <c r="D224" i="68" s="1"/>
  <c r="AN20" i="51"/>
  <c r="AO20" i="51" s="1"/>
  <c r="AP20" i="51" s="1"/>
  <c r="O224" i="68" s="1"/>
  <c r="B21" i="51"/>
  <c r="D225" i="68" s="1"/>
  <c r="AN21" i="51"/>
  <c r="AO21" i="51" s="1"/>
  <c r="AP21" i="51" s="1"/>
  <c r="O225" i="68" s="1"/>
  <c r="B22" i="51"/>
  <c r="D226" i="68" s="1"/>
  <c r="AN22" i="51"/>
  <c r="AO22" i="51" s="1"/>
  <c r="AP22" i="51" s="1"/>
  <c r="O226" i="68" s="1"/>
  <c r="B23" i="51"/>
  <c r="D227" i="68" s="1"/>
  <c r="AN23" i="51"/>
  <c r="AO23" i="51" s="1"/>
  <c r="AP23" i="51" s="1"/>
  <c r="O227" i="68" s="1"/>
  <c r="B24" i="51"/>
  <c r="D228" i="68" s="1"/>
  <c r="AN24" i="51"/>
  <c r="AO24" i="51" s="1"/>
  <c r="AP24" i="51" s="1"/>
  <c r="O228" i="68" s="1"/>
  <c r="B25" i="51"/>
  <c r="D229" i="68" s="1"/>
  <c r="AN25" i="51"/>
  <c r="AO25" i="51" s="1"/>
  <c r="AP25" i="51" s="1"/>
  <c r="O229" i="68" s="1"/>
  <c r="B26" i="51"/>
  <c r="D230" i="68" s="1"/>
  <c r="AN26" i="51"/>
  <c r="AO26" i="51" s="1"/>
  <c r="AP26" i="51" s="1"/>
  <c r="O230" i="68" s="1"/>
  <c r="B27" i="51"/>
  <c r="D231" i="68" s="1"/>
  <c r="AN27" i="51"/>
  <c r="AO27" i="51" s="1"/>
  <c r="AP27" i="51" s="1"/>
  <c r="O231" i="68" s="1"/>
  <c r="B28" i="51"/>
  <c r="D232" i="68" s="1"/>
  <c r="AN28" i="51"/>
  <c r="AO28" i="51" s="1"/>
  <c r="AP28" i="51" s="1"/>
  <c r="O232" i="68" s="1"/>
  <c r="B29" i="51"/>
  <c r="D233" i="68" s="1"/>
  <c r="AN29" i="51"/>
  <c r="AO29" i="51" s="1"/>
  <c r="AP29" i="51" s="1"/>
  <c r="O233" i="68" s="1"/>
  <c r="B30" i="51"/>
  <c r="D234" i="68" s="1"/>
  <c r="AN30" i="51"/>
  <c r="AO30" i="51" s="1"/>
  <c r="AP30" i="51" s="1"/>
  <c r="O234" i="68" s="1"/>
  <c r="B31" i="51"/>
  <c r="D235" i="68" s="1"/>
  <c r="AN31" i="51"/>
  <c r="AO31" i="51" s="1"/>
  <c r="AP31" i="51" s="1"/>
  <c r="O235" i="68" s="1"/>
  <c r="B32" i="51"/>
  <c r="D236" i="68" s="1"/>
  <c r="AN32" i="51"/>
  <c r="AO32" i="51" s="1"/>
  <c r="AP32" i="51" s="1"/>
  <c r="O236" i="68" s="1"/>
  <c r="B33" i="51"/>
  <c r="D237" i="68" s="1"/>
  <c r="AN33" i="51"/>
  <c r="AO33" i="51" s="1"/>
  <c r="AP33" i="51" s="1"/>
  <c r="O237" i="68" s="1"/>
  <c r="B19" i="52"/>
  <c r="D238" i="68" s="1"/>
  <c r="AB19" i="52"/>
  <c r="AN19" i="52"/>
  <c r="B20" i="52"/>
  <c r="D239" i="68" s="1"/>
  <c r="AN20" i="52"/>
  <c r="AO20" i="52" s="1"/>
  <c r="AP20" i="52" s="1"/>
  <c r="O239" i="68" s="1"/>
  <c r="B21" i="52"/>
  <c r="D240" i="68" s="1"/>
  <c r="AN21" i="52"/>
  <c r="AO21" i="52" s="1"/>
  <c r="AP21" i="52" s="1"/>
  <c r="O240" i="68" s="1"/>
  <c r="B22" i="52"/>
  <c r="D241" i="68" s="1"/>
  <c r="AN22" i="52"/>
  <c r="AO22" i="52" s="1"/>
  <c r="AP22" i="52" s="1"/>
  <c r="O241" i="68" s="1"/>
  <c r="B23" i="52"/>
  <c r="D242" i="68" s="1"/>
  <c r="AN23" i="52"/>
  <c r="AO23" i="52" s="1"/>
  <c r="AP23" i="52" s="1"/>
  <c r="O242" i="68" s="1"/>
  <c r="B24" i="52"/>
  <c r="D243" i="68" s="1"/>
  <c r="AN24" i="52"/>
  <c r="AO24" i="52" s="1"/>
  <c r="AP24" i="52" s="1"/>
  <c r="O243" i="68" s="1"/>
  <c r="B25" i="52"/>
  <c r="D244" i="68" s="1"/>
  <c r="AN25" i="52"/>
  <c r="AO25" i="52" s="1"/>
  <c r="AP25" i="52" s="1"/>
  <c r="O244" i="68" s="1"/>
  <c r="B26" i="52"/>
  <c r="D245" i="68" s="1"/>
  <c r="AN26" i="52"/>
  <c r="AO26" i="52" s="1"/>
  <c r="AP26" i="52" s="1"/>
  <c r="O245" i="68" s="1"/>
  <c r="B27" i="52"/>
  <c r="D246" i="68" s="1"/>
  <c r="AN27" i="52"/>
  <c r="AO27" i="52" s="1"/>
  <c r="AP27" i="52" s="1"/>
  <c r="O246" i="68" s="1"/>
  <c r="B28" i="52"/>
  <c r="D247" i="68" s="1"/>
  <c r="AN28" i="52"/>
  <c r="AO28" i="52" s="1"/>
  <c r="AP28" i="52" s="1"/>
  <c r="O247" i="68" s="1"/>
  <c r="B29" i="52"/>
  <c r="D248" i="68" s="1"/>
  <c r="AN29" i="52"/>
  <c r="AO29" i="52" s="1"/>
  <c r="AP29" i="52" s="1"/>
  <c r="O248" i="68" s="1"/>
  <c r="B30" i="52"/>
  <c r="D249" i="68" s="1"/>
  <c r="AN30" i="52"/>
  <c r="AO30" i="52" s="1"/>
  <c r="AP30" i="52" s="1"/>
  <c r="O249" i="68" s="1"/>
  <c r="B31" i="52"/>
  <c r="D250" i="68" s="1"/>
  <c r="AN31" i="52"/>
  <c r="AO31" i="52" s="1"/>
  <c r="AP31" i="52" s="1"/>
  <c r="O250" i="68" s="1"/>
  <c r="B32" i="52"/>
  <c r="D251" i="68" s="1"/>
  <c r="AN32" i="52"/>
  <c r="AO32" i="52" s="1"/>
  <c r="AP32" i="52" s="1"/>
  <c r="O251" i="68" s="1"/>
  <c r="B33" i="52"/>
  <c r="D252" i="68" s="1"/>
  <c r="AN33" i="52"/>
  <c r="AO33" i="52" s="1"/>
  <c r="AP33" i="52" s="1"/>
  <c r="O252" i="68" s="1"/>
  <c r="B19" i="53"/>
  <c r="D253" i="68" s="1"/>
  <c r="AB19" i="53"/>
  <c r="AN19" i="53"/>
  <c r="B20" i="53"/>
  <c r="D254" i="68" s="1"/>
  <c r="AN20" i="53"/>
  <c r="AO20" i="53" s="1"/>
  <c r="AP20" i="53" s="1"/>
  <c r="O254" i="68" s="1"/>
  <c r="B21" i="53"/>
  <c r="D255" i="68" s="1"/>
  <c r="AN21" i="53"/>
  <c r="AO21" i="53" s="1"/>
  <c r="AP21" i="53" s="1"/>
  <c r="O255" i="68" s="1"/>
  <c r="B22" i="53"/>
  <c r="D256" i="68" s="1"/>
  <c r="AN22" i="53"/>
  <c r="AO22" i="53" s="1"/>
  <c r="AP22" i="53" s="1"/>
  <c r="O256" i="68" s="1"/>
  <c r="B23" i="53"/>
  <c r="D257" i="68" s="1"/>
  <c r="AN23" i="53"/>
  <c r="AO23" i="53" s="1"/>
  <c r="AP23" i="53" s="1"/>
  <c r="O257" i="68" s="1"/>
  <c r="B24" i="53"/>
  <c r="D258" i="68" s="1"/>
  <c r="AN24" i="53"/>
  <c r="AO24" i="53" s="1"/>
  <c r="AP24" i="53" s="1"/>
  <c r="O258" i="68" s="1"/>
  <c r="B25" i="53"/>
  <c r="D259" i="68" s="1"/>
  <c r="AN25" i="53"/>
  <c r="AO25" i="53" s="1"/>
  <c r="AP25" i="53" s="1"/>
  <c r="O259" i="68" s="1"/>
  <c r="B26" i="53"/>
  <c r="D260" i="68" s="1"/>
  <c r="AN26" i="53"/>
  <c r="AO26" i="53" s="1"/>
  <c r="AP26" i="53" s="1"/>
  <c r="O260" i="68" s="1"/>
  <c r="B27" i="53"/>
  <c r="D261" i="68" s="1"/>
  <c r="AN27" i="53"/>
  <c r="AO27" i="53" s="1"/>
  <c r="AP27" i="53" s="1"/>
  <c r="O261" i="68" s="1"/>
  <c r="B28" i="53"/>
  <c r="D262" i="68" s="1"/>
  <c r="AN28" i="53"/>
  <c r="AO28" i="53" s="1"/>
  <c r="AP28" i="53" s="1"/>
  <c r="O262" i="68" s="1"/>
  <c r="B29" i="53"/>
  <c r="D263" i="68" s="1"/>
  <c r="AN29" i="53"/>
  <c r="AO29" i="53" s="1"/>
  <c r="AP29" i="53" s="1"/>
  <c r="O263" i="68" s="1"/>
  <c r="B30" i="53"/>
  <c r="D264" i="68" s="1"/>
  <c r="AN30" i="53"/>
  <c r="AO30" i="53" s="1"/>
  <c r="AP30" i="53" s="1"/>
  <c r="O264" i="68" s="1"/>
  <c r="B31" i="53"/>
  <c r="D265" i="68" s="1"/>
  <c r="AN31" i="53"/>
  <c r="AO31" i="53" s="1"/>
  <c r="AP31" i="53" s="1"/>
  <c r="O265" i="68" s="1"/>
  <c r="B32" i="53"/>
  <c r="D266" i="68" s="1"/>
  <c r="AN32" i="53"/>
  <c r="AO32" i="53" s="1"/>
  <c r="AP32" i="53" s="1"/>
  <c r="O266" i="68" s="1"/>
  <c r="B33" i="53"/>
  <c r="D267" i="68" s="1"/>
  <c r="AN33" i="53"/>
  <c r="AO33" i="53" s="1"/>
  <c r="AP33" i="53" s="1"/>
  <c r="O267" i="68" s="1"/>
  <c r="B19" i="54"/>
  <c r="D268" i="68" s="1"/>
  <c r="AB19" i="54"/>
  <c r="AN19" i="54"/>
  <c r="B20" i="54"/>
  <c r="D269" i="68" s="1"/>
  <c r="AN20" i="54"/>
  <c r="AO20" i="54" s="1"/>
  <c r="AP20" i="54" s="1"/>
  <c r="O269" i="68" s="1"/>
  <c r="B21" i="54"/>
  <c r="D270" i="68" s="1"/>
  <c r="AN21" i="54"/>
  <c r="AO21" i="54" s="1"/>
  <c r="AP21" i="54" s="1"/>
  <c r="O270" i="68" s="1"/>
  <c r="B22" i="54"/>
  <c r="D271" i="68" s="1"/>
  <c r="AN22" i="54"/>
  <c r="AO22" i="54" s="1"/>
  <c r="AP22" i="54" s="1"/>
  <c r="O271" i="68" s="1"/>
  <c r="B23" i="54"/>
  <c r="D272" i="68" s="1"/>
  <c r="AN23" i="54"/>
  <c r="AO23" i="54" s="1"/>
  <c r="AP23" i="54" s="1"/>
  <c r="O272" i="68" s="1"/>
  <c r="B24" i="54"/>
  <c r="D273" i="68" s="1"/>
  <c r="AN24" i="54"/>
  <c r="AO24" i="54" s="1"/>
  <c r="AP24" i="54" s="1"/>
  <c r="O273" i="68" s="1"/>
  <c r="B25" i="54"/>
  <c r="D274" i="68" s="1"/>
  <c r="AN25" i="54"/>
  <c r="AO25" i="54" s="1"/>
  <c r="AP25" i="54" s="1"/>
  <c r="O274" i="68" s="1"/>
  <c r="B26" i="54"/>
  <c r="D275" i="68" s="1"/>
  <c r="AN26" i="54"/>
  <c r="AO26" i="54" s="1"/>
  <c r="AP26" i="54" s="1"/>
  <c r="O275" i="68" s="1"/>
  <c r="B27" i="54"/>
  <c r="D276" i="68" s="1"/>
  <c r="AN27" i="54"/>
  <c r="AO27" i="54" s="1"/>
  <c r="AP27" i="54" s="1"/>
  <c r="O276" i="68" s="1"/>
  <c r="B28" i="54"/>
  <c r="D277" i="68" s="1"/>
  <c r="AN28" i="54"/>
  <c r="AO28" i="54" s="1"/>
  <c r="AP28" i="54" s="1"/>
  <c r="O277" i="68" s="1"/>
  <c r="B29" i="54"/>
  <c r="D278" i="68" s="1"/>
  <c r="AN29" i="54"/>
  <c r="AO29" i="54" s="1"/>
  <c r="AP29" i="54" s="1"/>
  <c r="O278" i="68" s="1"/>
  <c r="B30" i="54"/>
  <c r="D279" i="68" s="1"/>
  <c r="AN30" i="54"/>
  <c r="AO30" i="54" s="1"/>
  <c r="AP30" i="54" s="1"/>
  <c r="O279" i="68" s="1"/>
  <c r="B31" i="54"/>
  <c r="D280" i="68" s="1"/>
  <c r="AN31" i="54"/>
  <c r="AO31" i="54" s="1"/>
  <c r="AP31" i="54" s="1"/>
  <c r="O280" i="68" s="1"/>
  <c r="B32" i="54"/>
  <c r="D281" i="68" s="1"/>
  <c r="AN32" i="54"/>
  <c r="AO32" i="54" s="1"/>
  <c r="AP32" i="54" s="1"/>
  <c r="O281" i="68" s="1"/>
  <c r="B33" i="54"/>
  <c r="D282" i="68" s="1"/>
  <c r="AN33" i="54"/>
  <c r="AO33" i="54" s="1"/>
  <c r="AP33" i="54" s="1"/>
  <c r="O282" i="68" s="1"/>
  <c r="B19" i="55"/>
  <c r="D283" i="68" s="1"/>
  <c r="AB19" i="55"/>
  <c r="AN19" i="55"/>
  <c r="B20" i="55"/>
  <c r="D284" i="68" s="1"/>
  <c r="AN20" i="55"/>
  <c r="AO20" i="55" s="1"/>
  <c r="AP20" i="55" s="1"/>
  <c r="O284" i="68" s="1"/>
  <c r="B21" i="55"/>
  <c r="D285" i="68" s="1"/>
  <c r="AN21" i="55"/>
  <c r="AO21" i="55" s="1"/>
  <c r="AP21" i="55" s="1"/>
  <c r="O285" i="68" s="1"/>
  <c r="B22" i="55"/>
  <c r="D286" i="68" s="1"/>
  <c r="AN22" i="55"/>
  <c r="AO22" i="55" s="1"/>
  <c r="AP22" i="55" s="1"/>
  <c r="O286" i="68" s="1"/>
  <c r="B23" i="55"/>
  <c r="D287" i="68" s="1"/>
  <c r="AN23" i="55"/>
  <c r="AO23" i="55" s="1"/>
  <c r="AP23" i="55" s="1"/>
  <c r="O287" i="68" s="1"/>
  <c r="B24" i="55"/>
  <c r="D288" i="68" s="1"/>
  <c r="AN24" i="55"/>
  <c r="AO24" i="55" s="1"/>
  <c r="AP24" i="55" s="1"/>
  <c r="O288" i="68" s="1"/>
  <c r="B25" i="55"/>
  <c r="D289" i="68" s="1"/>
  <c r="AN25" i="55"/>
  <c r="AO25" i="55" s="1"/>
  <c r="AP25" i="55" s="1"/>
  <c r="O289" i="68" s="1"/>
  <c r="B26" i="55"/>
  <c r="D290" i="68" s="1"/>
  <c r="AN26" i="55"/>
  <c r="AO26" i="55" s="1"/>
  <c r="AP26" i="55" s="1"/>
  <c r="O290" i="68" s="1"/>
  <c r="B27" i="55"/>
  <c r="D291" i="68" s="1"/>
  <c r="AN27" i="55"/>
  <c r="AO27" i="55" s="1"/>
  <c r="AP27" i="55" s="1"/>
  <c r="O291" i="68" s="1"/>
  <c r="B28" i="55"/>
  <c r="D292" i="68" s="1"/>
  <c r="AN28" i="55"/>
  <c r="AO28" i="55" s="1"/>
  <c r="AP28" i="55" s="1"/>
  <c r="O292" i="68" s="1"/>
  <c r="B29" i="55"/>
  <c r="D293" i="68" s="1"/>
  <c r="AN29" i="55"/>
  <c r="AO29" i="55" s="1"/>
  <c r="AP29" i="55" s="1"/>
  <c r="O293" i="68" s="1"/>
  <c r="B30" i="55"/>
  <c r="D294" i="68" s="1"/>
  <c r="AN30" i="55"/>
  <c r="AO30" i="55" s="1"/>
  <c r="AP30" i="55" s="1"/>
  <c r="O294" i="68" s="1"/>
  <c r="B31" i="55"/>
  <c r="D295" i="68" s="1"/>
  <c r="AN31" i="55"/>
  <c r="AO31" i="55" s="1"/>
  <c r="AP31" i="55" s="1"/>
  <c r="O295" i="68" s="1"/>
  <c r="B32" i="55"/>
  <c r="D296" i="68" s="1"/>
  <c r="AN32" i="55"/>
  <c r="AO32" i="55" s="1"/>
  <c r="AP32" i="55" s="1"/>
  <c r="O296" i="68" s="1"/>
  <c r="B33" i="55"/>
  <c r="D297" i="68" s="1"/>
  <c r="AN33" i="55"/>
  <c r="AO33" i="55" s="1"/>
  <c r="AP33" i="55" s="1"/>
  <c r="O297" i="68" s="1"/>
  <c r="B19" i="56"/>
  <c r="D298" i="68" s="1"/>
  <c r="AB19" i="56"/>
  <c r="AN19" i="56"/>
  <c r="B20" i="56"/>
  <c r="D299" i="68" s="1"/>
  <c r="AN20" i="56"/>
  <c r="AO20" i="56" s="1"/>
  <c r="AP20" i="56" s="1"/>
  <c r="O299" i="68" s="1"/>
  <c r="B21" i="56"/>
  <c r="D300" i="68" s="1"/>
  <c r="AN21" i="56"/>
  <c r="AO21" i="56" s="1"/>
  <c r="AP21" i="56" s="1"/>
  <c r="O300" i="68" s="1"/>
  <c r="B22" i="56"/>
  <c r="D301" i="68" s="1"/>
  <c r="AN22" i="56"/>
  <c r="AO22" i="56" s="1"/>
  <c r="AP22" i="56" s="1"/>
  <c r="O301" i="68" s="1"/>
  <c r="B23" i="56"/>
  <c r="D302" i="68" s="1"/>
  <c r="AN23" i="56"/>
  <c r="AO23" i="56" s="1"/>
  <c r="AP23" i="56" s="1"/>
  <c r="O302" i="68" s="1"/>
  <c r="B24" i="56"/>
  <c r="D303" i="68" s="1"/>
  <c r="AN24" i="56"/>
  <c r="AO24" i="56" s="1"/>
  <c r="AP24" i="56" s="1"/>
  <c r="O303" i="68" s="1"/>
  <c r="B25" i="56"/>
  <c r="D304" i="68" s="1"/>
  <c r="AN25" i="56"/>
  <c r="AO25" i="56" s="1"/>
  <c r="AP25" i="56" s="1"/>
  <c r="O304" i="68" s="1"/>
  <c r="B26" i="56"/>
  <c r="D305" i="68" s="1"/>
  <c r="AN26" i="56"/>
  <c r="AO26" i="56" s="1"/>
  <c r="AP26" i="56" s="1"/>
  <c r="O305" i="68" s="1"/>
  <c r="B27" i="56"/>
  <c r="D306" i="68" s="1"/>
  <c r="AN27" i="56"/>
  <c r="AO27" i="56" s="1"/>
  <c r="AP27" i="56" s="1"/>
  <c r="O306" i="68" s="1"/>
  <c r="B28" i="56"/>
  <c r="D307" i="68" s="1"/>
  <c r="AN28" i="56"/>
  <c r="AO28" i="56" s="1"/>
  <c r="AP28" i="56" s="1"/>
  <c r="O307" i="68" s="1"/>
  <c r="B29" i="56"/>
  <c r="D308" i="68" s="1"/>
  <c r="AN29" i="56"/>
  <c r="AO29" i="56" s="1"/>
  <c r="AP29" i="56" s="1"/>
  <c r="O308" i="68" s="1"/>
  <c r="B30" i="56"/>
  <c r="D309" i="68" s="1"/>
  <c r="AN30" i="56"/>
  <c r="AO30" i="56" s="1"/>
  <c r="AP30" i="56" s="1"/>
  <c r="O309" i="68" s="1"/>
  <c r="B31" i="56"/>
  <c r="D310" i="68" s="1"/>
  <c r="AN31" i="56"/>
  <c r="AO31" i="56" s="1"/>
  <c r="AP31" i="56" s="1"/>
  <c r="O310" i="68" s="1"/>
  <c r="B32" i="56"/>
  <c r="D311" i="68" s="1"/>
  <c r="AN32" i="56"/>
  <c r="AO32" i="56" s="1"/>
  <c r="AP32" i="56" s="1"/>
  <c r="O311" i="68" s="1"/>
  <c r="B33" i="56"/>
  <c r="D312" i="68" s="1"/>
  <c r="AN33" i="56"/>
  <c r="AO33" i="56" s="1"/>
  <c r="AP33" i="56" s="1"/>
  <c r="O312" i="68" s="1"/>
  <c r="B19" i="57"/>
  <c r="D313" i="68" s="1"/>
  <c r="AB19" i="57"/>
  <c r="AN19" i="57"/>
  <c r="B20" i="57"/>
  <c r="D314" i="68" s="1"/>
  <c r="AN20" i="57"/>
  <c r="AO20" i="57" s="1"/>
  <c r="AP20" i="57" s="1"/>
  <c r="O314" i="68" s="1"/>
  <c r="B21" i="57"/>
  <c r="D315" i="68" s="1"/>
  <c r="AN21" i="57"/>
  <c r="AO21" i="57" s="1"/>
  <c r="AP21" i="57" s="1"/>
  <c r="O315" i="68" s="1"/>
  <c r="B22" i="57"/>
  <c r="D316" i="68" s="1"/>
  <c r="AN22" i="57"/>
  <c r="AO22" i="57" s="1"/>
  <c r="AP22" i="57" s="1"/>
  <c r="O316" i="68" s="1"/>
  <c r="B23" i="57"/>
  <c r="D317" i="68" s="1"/>
  <c r="AN23" i="57"/>
  <c r="AO23" i="57" s="1"/>
  <c r="AP23" i="57" s="1"/>
  <c r="O317" i="68" s="1"/>
  <c r="B24" i="57"/>
  <c r="D318" i="68" s="1"/>
  <c r="AN24" i="57"/>
  <c r="AO24" i="57" s="1"/>
  <c r="AP24" i="57" s="1"/>
  <c r="O318" i="68" s="1"/>
  <c r="B25" i="57"/>
  <c r="D319" i="68" s="1"/>
  <c r="AN25" i="57"/>
  <c r="AO25" i="57" s="1"/>
  <c r="AP25" i="57" s="1"/>
  <c r="O319" i="68" s="1"/>
  <c r="B26" i="57"/>
  <c r="D320" i="68" s="1"/>
  <c r="AN26" i="57"/>
  <c r="AO26" i="57" s="1"/>
  <c r="AP26" i="57" s="1"/>
  <c r="O320" i="68" s="1"/>
  <c r="B27" i="57"/>
  <c r="D321" i="68" s="1"/>
  <c r="AN27" i="57"/>
  <c r="AO27" i="57" s="1"/>
  <c r="AP27" i="57" s="1"/>
  <c r="O321" i="68" s="1"/>
  <c r="B28" i="57"/>
  <c r="D322" i="68" s="1"/>
  <c r="AN28" i="57"/>
  <c r="AO28" i="57" s="1"/>
  <c r="AP28" i="57" s="1"/>
  <c r="O322" i="68" s="1"/>
  <c r="B29" i="57"/>
  <c r="D323" i="68" s="1"/>
  <c r="AN29" i="57"/>
  <c r="AO29" i="57" s="1"/>
  <c r="AP29" i="57" s="1"/>
  <c r="O323" i="68" s="1"/>
  <c r="B30" i="57"/>
  <c r="D324" i="68" s="1"/>
  <c r="AN30" i="57"/>
  <c r="AO30" i="57" s="1"/>
  <c r="AP30" i="57" s="1"/>
  <c r="O324" i="68" s="1"/>
  <c r="B31" i="57"/>
  <c r="D325" i="68" s="1"/>
  <c r="AN31" i="57"/>
  <c r="AO31" i="57" s="1"/>
  <c r="AP31" i="57" s="1"/>
  <c r="O325" i="68" s="1"/>
  <c r="B32" i="57"/>
  <c r="D326" i="68" s="1"/>
  <c r="AN32" i="57"/>
  <c r="AO32" i="57" s="1"/>
  <c r="AP32" i="57" s="1"/>
  <c r="O326" i="68" s="1"/>
  <c r="B33" i="57"/>
  <c r="D327" i="68" s="1"/>
  <c r="AN33" i="57"/>
  <c r="AO33" i="57" s="1"/>
  <c r="AP33" i="57" s="1"/>
  <c r="O327" i="68" s="1"/>
  <c r="B19" i="58"/>
  <c r="D328" i="68" s="1"/>
  <c r="AB19" i="58"/>
  <c r="AN19" i="58"/>
  <c r="B20" i="58"/>
  <c r="D329" i="68" s="1"/>
  <c r="AN20" i="58"/>
  <c r="AO20" i="58" s="1"/>
  <c r="AP20" i="58" s="1"/>
  <c r="O329" i="68" s="1"/>
  <c r="B21" i="58"/>
  <c r="D330" i="68" s="1"/>
  <c r="AN21" i="58"/>
  <c r="AO21" i="58" s="1"/>
  <c r="AP21" i="58" s="1"/>
  <c r="O330" i="68" s="1"/>
  <c r="B22" i="58"/>
  <c r="D331" i="68" s="1"/>
  <c r="AN22" i="58"/>
  <c r="AO22" i="58" s="1"/>
  <c r="AP22" i="58" s="1"/>
  <c r="O331" i="68" s="1"/>
  <c r="B23" i="58"/>
  <c r="D332" i="68" s="1"/>
  <c r="AN23" i="58"/>
  <c r="AO23" i="58" s="1"/>
  <c r="AP23" i="58" s="1"/>
  <c r="O332" i="68" s="1"/>
  <c r="B24" i="58"/>
  <c r="D333" i="68" s="1"/>
  <c r="AN24" i="58"/>
  <c r="AO24" i="58" s="1"/>
  <c r="AP24" i="58" s="1"/>
  <c r="O333" i="68" s="1"/>
  <c r="B25" i="58"/>
  <c r="D334" i="68" s="1"/>
  <c r="AN25" i="58"/>
  <c r="AO25" i="58" s="1"/>
  <c r="AP25" i="58" s="1"/>
  <c r="O334" i="68" s="1"/>
  <c r="B26" i="58"/>
  <c r="D335" i="68" s="1"/>
  <c r="AN26" i="58"/>
  <c r="AO26" i="58" s="1"/>
  <c r="AP26" i="58" s="1"/>
  <c r="O335" i="68" s="1"/>
  <c r="B27" i="58"/>
  <c r="D336" i="68" s="1"/>
  <c r="AN27" i="58"/>
  <c r="AO27" i="58" s="1"/>
  <c r="AP27" i="58" s="1"/>
  <c r="O336" i="68" s="1"/>
  <c r="B28" i="58"/>
  <c r="D337" i="68" s="1"/>
  <c r="AN28" i="58"/>
  <c r="AO28" i="58" s="1"/>
  <c r="AP28" i="58" s="1"/>
  <c r="O337" i="68" s="1"/>
  <c r="B29" i="58"/>
  <c r="D338" i="68" s="1"/>
  <c r="AN29" i="58"/>
  <c r="AO29" i="58" s="1"/>
  <c r="AP29" i="58" s="1"/>
  <c r="O338" i="68" s="1"/>
  <c r="B30" i="58"/>
  <c r="D339" i="68" s="1"/>
  <c r="AN30" i="58"/>
  <c r="AO30" i="58" s="1"/>
  <c r="AP30" i="58" s="1"/>
  <c r="O339" i="68" s="1"/>
  <c r="B31" i="58"/>
  <c r="D340" i="68" s="1"/>
  <c r="AN31" i="58"/>
  <c r="AO31" i="58" s="1"/>
  <c r="AP31" i="58" s="1"/>
  <c r="O340" i="68" s="1"/>
  <c r="B32" i="58"/>
  <c r="D341" i="68" s="1"/>
  <c r="AN32" i="58"/>
  <c r="AO32" i="58" s="1"/>
  <c r="AP32" i="58" s="1"/>
  <c r="O341" i="68" s="1"/>
  <c r="B33" i="58"/>
  <c r="D342" i="68" s="1"/>
  <c r="AN33" i="58"/>
  <c r="AO33" i="58" s="1"/>
  <c r="AP33" i="58" s="1"/>
  <c r="O342" i="68" s="1"/>
  <c r="B19" i="59"/>
  <c r="D343" i="68" s="1"/>
  <c r="AB19" i="59"/>
  <c r="AN19" i="59"/>
  <c r="B20" i="59"/>
  <c r="D344" i="68" s="1"/>
  <c r="AN20" i="59"/>
  <c r="AO20" i="59" s="1"/>
  <c r="AP20" i="59" s="1"/>
  <c r="O344" i="68" s="1"/>
  <c r="B21" i="59"/>
  <c r="D345" i="68" s="1"/>
  <c r="AN21" i="59"/>
  <c r="AO21" i="59" s="1"/>
  <c r="AP21" i="59" s="1"/>
  <c r="O345" i="68" s="1"/>
  <c r="B22" i="59"/>
  <c r="D346" i="68" s="1"/>
  <c r="AN22" i="59"/>
  <c r="AO22" i="59" s="1"/>
  <c r="AP22" i="59" s="1"/>
  <c r="O346" i="68" s="1"/>
  <c r="B23" i="59"/>
  <c r="D347" i="68" s="1"/>
  <c r="AN23" i="59"/>
  <c r="AO23" i="59" s="1"/>
  <c r="AP23" i="59" s="1"/>
  <c r="O347" i="68" s="1"/>
  <c r="B24" i="59"/>
  <c r="D348" i="68" s="1"/>
  <c r="AN24" i="59"/>
  <c r="AO24" i="59" s="1"/>
  <c r="AP24" i="59" s="1"/>
  <c r="O348" i="68" s="1"/>
  <c r="B25" i="59"/>
  <c r="D349" i="68" s="1"/>
  <c r="AN25" i="59"/>
  <c r="AO25" i="59" s="1"/>
  <c r="AP25" i="59" s="1"/>
  <c r="O349" i="68" s="1"/>
  <c r="B26" i="59"/>
  <c r="D350" i="68" s="1"/>
  <c r="AN26" i="59"/>
  <c r="AO26" i="59" s="1"/>
  <c r="AP26" i="59" s="1"/>
  <c r="O350" i="68" s="1"/>
  <c r="B27" i="59"/>
  <c r="D351" i="68" s="1"/>
  <c r="AN27" i="59"/>
  <c r="AO27" i="59" s="1"/>
  <c r="AP27" i="59" s="1"/>
  <c r="O351" i="68" s="1"/>
  <c r="B28" i="59"/>
  <c r="D352" i="68" s="1"/>
  <c r="AN28" i="59"/>
  <c r="AO28" i="59" s="1"/>
  <c r="AP28" i="59" s="1"/>
  <c r="O352" i="68" s="1"/>
  <c r="B29" i="59"/>
  <c r="D353" i="68" s="1"/>
  <c r="AN29" i="59"/>
  <c r="AO29" i="59" s="1"/>
  <c r="AP29" i="59" s="1"/>
  <c r="O353" i="68" s="1"/>
  <c r="B30" i="59"/>
  <c r="D354" i="68" s="1"/>
  <c r="AN30" i="59"/>
  <c r="AO30" i="59" s="1"/>
  <c r="AP30" i="59" s="1"/>
  <c r="O354" i="68" s="1"/>
  <c r="B31" i="59"/>
  <c r="D355" i="68" s="1"/>
  <c r="AN31" i="59"/>
  <c r="AO31" i="59" s="1"/>
  <c r="AP31" i="59" s="1"/>
  <c r="O355" i="68" s="1"/>
  <c r="B32" i="59"/>
  <c r="D356" i="68" s="1"/>
  <c r="AN32" i="59"/>
  <c r="AO32" i="59" s="1"/>
  <c r="AP32" i="59" s="1"/>
  <c r="O356" i="68" s="1"/>
  <c r="B33" i="59"/>
  <c r="D357" i="68" s="1"/>
  <c r="AN33" i="59"/>
  <c r="AO33" i="59" s="1"/>
  <c r="AP33" i="59" s="1"/>
  <c r="O357" i="68" s="1"/>
  <c r="B19" i="60"/>
  <c r="D358" i="68" s="1"/>
  <c r="AB19" i="60"/>
  <c r="AN19" i="60"/>
  <c r="B20" i="60"/>
  <c r="D359" i="68" s="1"/>
  <c r="AN20" i="60"/>
  <c r="AO20" i="60" s="1"/>
  <c r="AP20" i="60" s="1"/>
  <c r="O359" i="68" s="1"/>
  <c r="B21" i="60"/>
  <c r="D360" i="68" s="1"/>
  <c r="AN21" i="60"/>
  <c r="AO21" i="60" s="1"/>
  <c r="AP21" i="60" s="1"/>
  <c r="O360" i="68" s="1"/>
  <c r="B22" i="60"/>
  <c r="D361" i="68" s="1"/>
  <c r="AN22" i="60"/>
  <c r="AO22" i="60" s="1"/>
  <c r="AP22" i="60" s="1"/>
  <c r="O361" i="68" s="1"/>
  <c r="B23" i="60"/>
  <c r="D362" i="68" s="1"/>
  <c r="AN23" i="60"/>
  <c r="AO23" i="60" s="1"/>
  <c r="AP23" i="60" s="1"/>
  <c r="O362" i="68" s="1"/>
  <c r="B24" i="60"/>
  <c r="D363" i="68" s="1"/>
  <c r="AN24" i="60"/>
  <c r="AO24" i="60" s="1"/>
  <c r="AP24" i="60" s="1"/>
  <c r="O363" i="68" s="1"/>
  <c r="B25" i="60"/>
  <c r="D364" i="68" s="1"/>
  <c r="AN25" i="60"/>
  <c r="AO25" i="60" s="1"/>
  <c r="AP25" i="60" s="1"/>
  <c r="O364" i="68" s="1"/>
  <c r="B26" i="60"/>
  <c r="D365" i="68" s="1"/>
  <c r="AN26" i="60"/>
  <c r="AO26" i="60" s="1"/>
  <c r="AP26" i="60" s="1"/>
  <c r="O365" i="68" s="1"/>
  <c r="B27" i="60"/>
  <c r="D366" i="68" s="1"/>
  <c r="AN27" i="60"/>
  <c r="AO27" i="60" s="1"/>
  <c r="AP27" i="60" s="1"/>
  <c r="O366" i="68" s="1"/>
  <c r="B28" i="60"/>
  <c r="D367" i="68" s="1"/>
  <c r="AN28" i="60"/>
  <c r="AO28" i="60" s="1"/>
  <c r="AP28" i="60" s="1"/>
  <c r="O367" i="68" s="1"/>
  <c r="B29" i="60"/>
  <c r="D368" i="68" s="1"/>
  <c r="AN29" i="60"/>
  <c r="AO29" i="60" s="1"/>
  <c r="AP29" i="60" s="1"/>
  <c r="O368" i="68" s="1"/>
  <c r="B30" i="60"/>
  <c r="D369" i="68" s="1"/>
  <c r="AN30" i="60"/>
  <c r="AO30" i="60" s="1"/>
  <c r="AP30" i="60" s="1"/>
  <c r="O369" i="68" s="1"/>
  <c r="B31" i="60"/>
  <c r="D370" i="68" s="1"/>
  <c r="AN31" i="60"/>
  <c r="AO31" i="60" s="1"/>
  <c r="AP31" i="60" s="1"/>
  <c r="O370" i="68" s="1"/>
  <c r="B32" i="60"/>
  <c r="D371" i="68" s="1"/>
  <c r="AN32" i="60"/>
  <c r="AO32" i="60" s="1"/>
  <c r="AP32" i="60" s="1"/>
  <c r="O371" i="68" s="1"/>
  <c r="B33" i="60"/>
  <c r="D372" i="68" s="1"/>
  <c r="AN33" i="60"/>
  <c r="AO33" i="60" s="1"/>
  <c r="AP33" i="60" s="1"/>
  <c r="O372" i="68" s="1"/>
  <c r="B19" i="61"/>
  <c r="D373" i="68" s="1"/>
  <c r="AB19" i="61"/>
  <c r="AN19" i="61"/>
  <c r="B20" i="61"/>
  <c r="D374" i="68" s="1"/>
  <c r="AN20" i="61"/>
  <c r="AO20" i="61" s="1"/>
  <c r="AP20" i="61" s="1"/>
  <c r="O374" i="68" s="1"/>
  <c r="B21" i="61"/>
  <c r="D375" i="68" s="1"/>
  <c r="AN21" i="61"/>
  <c r="AO21" i="61" s="1"/>
  <c r="AP21" i="61" s="1"/>
  <c r="O375" i="68" s="1"/>
  <c r="B22" i="61"/>
  <c r="D376" i="68" s="1"/>
  <c r="AN22" i="61"/>
  <c r="AO22" i="61" s="1"/>
  <c r="AP22" i="61" s="1"/>
  <c r="O376" i="68" s="1"/>
  <c r="B23" i="61"/>
  <c r="D377" i="68" s="1"/>
  <c r="AN23" i="61"/>
  <c r="AO23" i="61" s="1"/>
  <c r="AP23" i="61" s="1"/>
  <c r="O377" i="68" s="1"/>
  <c r="B24" i="61"/>
  <c r="D378" i="68" s="1"/>
  <c r="AN24" i="61"/>
  <c r="AO24" i="61" s="1"/>
  <c r="AP24" i="61" s="1"/>
  <c r="O378" i="68" s="1"/>
  <c r="B25" i="61"/>
  <c r="D379" i="68" s="1"/>
  <c r="AN25" i="61"/>
  <c r="AO25" i="61" s="1"/>
  <c r="AP25" i="61" s="1"/>
  <c r="O379" i="68" s="1"/>
  <c r="B26" i="61"/>
  <c r="D380" i="68" s="1"/>
  <c r="AN26" i="61"/>
  <c r="AO26" i="61" s="1"/>
  <c r="AP26" i="61" s="1"/>
  <c r="O380" i="68" s="1"/>
  <c r="B27" i="61"/>
  <c r="D381" i="68" s="1"/>
  <c r="AN27" i="61"/>
  <c r="AO27" i="61" s="1"/>
  <c r="AP27" i="61" s="1"/>
  <c r="O381" i="68" s="1"/>
  <c r="B28" i="61"/>
  <c r="D382" i="68" s="1"/>
  <c r="AN28" i="61"/>
  <c r="AO28" i="61" s="1"/>
  <c r="AP28" i="61" s="1"/>
  <c r="O382" i="68" s="1"/>
  <c r="B29" i="61"/>
  <c r="D383" i="68" s="1"/>
  <c r="AN29" i="61"/>
  <c r="AO29" i="61" s="1"/>
  <c r="AP29" i="61" s="1"/>
  <c r="O383" i="68" s="1"/>
  <c r="B30" i="61"/>
  <c r="D384" i="68" s="1"/>
  <c r="AN30" i="61"/>
  <c r="AO30" i="61" s="1"/>
  <c r="AP30" i="61" s="1"/>
  <c r="O384" i="68" s="1"/>
  <c r="B31" i="61"/>
  <c r="D385" i="68" s="1"/>
  <c r="AN31" i="61"/>
  <c r="AO31" i="61" s="1"/>
  <c r="AP31" i="61" s="1"/>
  <c r="O385" i="68" s="1"/>
  <c r="B32" i="61"/>
  <c r="D386" i="68" s="1"/>
  <c r="AN32" i="61"/>
  <c r="AO32" i="61" s="1"/>
  <c r="AP32" i="61" s="1"/>
  <c r="O386" i="68" s="1"/>
  <c r="B33" i="61"/>
  <c r="D387" i="68" s="1"/>
  <c r="AN33" i="61"/>
  <c r="AO33" i="61" s="1"/>
  <c r="AP33" i="61" s="1"/>
  <c r="O387" i="68" s="1"/>
  <c r="B19" i="62"/>
  <c r="D388" i="68" s="1"/>
  <c r="AB19" i="62"/>
  <c r="AN19" i="62"/>
  <c r="B20" i="62"/>
  <c r="D389" i="68" s="1"/>
  <c r="AN20" i="62"/>
  <c r="AO20" i="62" s="1"/>
  <c r="AP20" i="62" s="1"/>
  <c r="O389" i="68" s="1"/>
  <c r="B21" i="62"/>
  <c r="D390" i="68" s="1"/>
  <c r="AN21" i="62"/>
  <c r="AO21" i="62" s="1"/>
  <c r="AP21" i="62" s="1"/>
  <c r="O390" i="68" s="1"/>
  <c r="B22" i="62"/>
  <c r="D391" i="68" s="1"/>
  <c r="AN22" i="62"/>
  <c r="AO22" i="62" s="1"/>
  <c r="AP22" i="62" s="1"/>
  <c r="O391" i="68" s="1"/>
  <c r="B23" i="62"/>
  <c r="D392" i="68" s="1"/>
  <c r="AN23" i="62"/>
  <c r="AO23" i="62" s="1"/>
  <c r="AP23" i="62" s="1"/>
  <c r="O392" i="68" s="1"/>
  <c r="B24" i="62"/>
  <c r="D393" i="68" s="1"/>
  <c r="AN24" i="62"/>
  <c r="AO24" i="62" s="1"/>
  <c r="AP24" i="62" s="1"/>
  <c r="O393" i="68" s="1"/>
  <c r="B25" i="62"/>
  <c r="D394" i="68" s="1"/>
  <c r="AN25" i="62"/>
  <c r="AO25" i="62" s="1"/>
  <c r="AP25" i="62" s="1"/>
  <c r="O394" i="68" s="1"/>
  <c r="B26" i="62"/>
  <c r="D395" i="68" s="1"/>
  <c r="AN26" i="62"/>
  <c r="AO26" i="62" s="1"/>
  <c r="AP26" i="62" s="1"/>
  <c r="O395" i="68" s="1"/>
  <c r="B27" i="62"/>
  <c r="D396" i="68" s="1"/>
  <c r="AN27" i="62"/>
  <c r="AO27" i="62" s="1"/>
  <c r="AP27" i="62" s="1"/>
  <c r="O396" i="68" s="1"/>
  <c r="B28" i="62"/>
  <c r="D397" i="68" s="1"/>
  <c r="AN28" i="62"/>
  <c r="AO28" i="62" s="1"/>
  <c r="AP28" i="62" s="1"/>
  <c r="O397" i="68" s="1"/>
  <c r="B29" i="62"/>
  <c r="D398" i="68" s="1"/>
  <c r="AN29" i="62"/>
  <c r="AO29" i="62" s="1"/>
  <c r="AP29" i="62" s="1"/>
  <c r="O398" i="68" s="1"/>
  <c r="B30" i="62"/>
  <c r="D399" i="68" s="1"/>
  <c r="AN30" i="62"/>
  <c r="AO30" i="62" s="1"/>
  <c r="AP30" i="62" s="1"/>
  <c r="O399" i="68" s="1"/>
  <c r="B31" i="62"/>
  <c r="D400" i="68" s="1"/>
  <c r="AN31" i="62"/>
  <c r="AO31" i="62" s="1"/>
  <c r="AP31" i="62" s="1"/>
  <c r="O400" i="68" s="1"/>
  <c r="B32" i="62"/>
  <c r="D401" i="68" s="1"/>
  <c r="AN32" i="62"/>
  <c r="AO32" i="62" s="1"/>
  <c r="AP32" i="62" s="1"/>
  <c r="O401" i="68" s="1"/>
  <c r="B33" i="62"/>
  <c r="D402" i="68" s="1"/>
  <c r="AN33" i="62"/>
  <c r="AO33" i="62" s="1"/>
  <c r="AP33" i="62" s="1"/>
  <c r="O402" i="68" s="1"/>
  <c r="B19" i="63"/>
  <c r="D403" i="68" s="1"/>
  <c r="AB19" i="63"/>
  <c r="AN19" i="63"/>
  <c r="B20" i="63"/>
  <c r="D404" i="68" s="1"/>
  <c r="AN20" i="63"/>
  <c r="AO20" i="63" s="1"/>
  <c r="AP20" i="63" s="1"/>
  <c r="O404" i="68" s="1"/>
  <c r="B21" i="63"/>
  <c r="D405" i="68" s="1"/>
  <c r="AN21" i="63"/>
  <c r="AO21" i="63" s="1"/>
  <c r="AP21" i="63" s="1"/>
  <c r="O405" i="68" s="1"/>
  <c r="B22" i="63"/>
  <c r="D406" i="68" s="1"/>
  <c r="AN22" i="63"/>
  <c r="AO22" i="63" s="1"/>
  <c r="AP22" i="63" s="1"/>
  <c r="O406" i="68" s="1"/>
  <c r="B23" i="63"/>
  <c r="D407" i="68" s="1"/>
  <c r="AN23" i="63"/>
  <c r="AO23" i="63" s="1"/>
  <c r="AP23" i="63" s="1"/>
  <c r="O407" i="68" s="1"/>
  <c r="B24" i="63"/>
  <c r="D408" i="68" s="1"/>
  <c r="AN24" i="63"/>
  <c r="AO24" i="63" s="1"/>
  <c r="AP24" i="63" s="1"/>
  <c r="O408" i="68" s="1"/>
  <c r="B25" i="63"/>
  <c r="D409" i="68" s="1"/>
  <c r="AN25" i="63"/>
  <c r="AO25" i="63" s="1"/>
  <c r="AP25" i="63" s="1"/>
  <c r="O409" i="68" s="1"/>
  <c r="B26" i="63"/>
  <c r="D410" i="68" s="1"/>
  <c r="AN26" i="63"/>
  <c r="AO26" i="63" s="1"/>
  <c r="AP26" i="63" s="1"/>
  <c r="O410" i="68" s="1"/>
  <c r="B27" i="63"/>
  <c r="D411" i="68" s="1"/>
  <c r="AN27" i="63"/>
  <c r="AO27" i="63" s="1"/>
  <c r="AP27" i="63" s="1"/>
  <c r="O411" i="68" s="1"/>
  <c r="B28" i="63"/>
  <c r="D412" i="68" s="1"/>
  <c r="AN28" i="63"/>
  <c r="AO28" i="63" s="1"/>
  <c r="AP28" i="63" s="1"/>
  <c r="O412" i="68" s="1"/>
  <c r="B29" i="63"/>
  <c r="D413" i="68" s="1"/>
  <c r="AN29" i="63"/>
  <c r="AO29" i="63" s="1"/>
  <c r="AP29" i="63" s="1"/>
  <c r="O413" i="68" s="1"/>
  <c r="B30" i="63"/>
  <c r="D414" i="68" s="1"/>
  <c r="AN30" i="63"/>
  <c r="AO30" i="63" s="1"/>
  <c r="AP30" i="63" s="1"/>
  <c r="O414" i="68" s="1"/>
  <c r="B31" i="63"/>
  <c r="D415" i="68" s="1"/>
  <c r="AN31" i="63"/>
  <c r="AO31" i="63" s="1"/>
  <c r="AP31" i="63" s="1"/>
  <c r="O415" i="68" s="1"/>
  <c r="B32" i="63"/>
  <c r="D416" i="68" s="1"/>
  <c r="AN32" i="63"/>
  <c r="AO32" i="63" s="1"/>
  <c r="AP32" i="63" s="1"/>
  <c r="O416" i="68" s="1"/>
  <c r="B33" i="63"/>
  <c r="D417" i="68" s="1"/>
  <c r="AN33" i="63"/>
  <c r="AO33" i="63" s="1"/>
  <c r="AP33" i="63" s="1"/>
  <c r="O417" i="68" s="1"/>
  <c r="O19" i="63"/>
  <c r="P19" i="63" s="1"/>
  <c r="E44" i="63"/>
  <c r="O20" i="63"/>
  <c r="P20" i="63" s="1"/>
  <c r="O21" i="63"/>
  <c r="P21" i="63" s="1"/>
  <c r="O22" i="63"/>
  <c r="P22" i="63" s="1"/>
  <c r="O23" i="63"/>
  <c r="P23" i="63" s="1"/>
  <c r="O24" i="63"/>
  <c r="P24" i="63" s="1"/>
  <c r="O25" i="63"/>
  <c r="P25" i="63" s="1"/>
  <c r="O26" i="63"/>
  <c r="P26" i="63" s="1"/>
  <c r="O27" i="63"/>
  <c r="P27" i="63" s="1"/>
  <c r="O28" i="63"/>
  <c r="P28" i="63" s="1"/>
  <c r="O29" i="63"/>
  <c r="P29" i="63" s="1"/>
  <c r="O30" i="63"/>
  <c r="P30" i="63" s="1"/>
  <c r="O31" i="63"/>
  <c r="P31" i="63" s="1"/>
  <c r="O32" i="63"/>
  <c r="P32" i="63" s="1"/>
  <c r="O33" i="63"/>
  <c r="P33" i="63" s="1"/>
  <c r="C32" i="6"/>
  <c r="B39" i="4" s="1"/>
  <c r="O19" i="62"/>
  <c r="P19" i="62" s="1"/>
  <c r="E44" i="62"/>
  <c r="O20" i="62"/>
  <c r="P20" i="62" s="1"/>
  <c r="O21" i="62"/>
  <c r="P21" i="62" s="1"/>
  <c r="O22" i="62"/>
  <c r="P22" i="62" s="1"/>
  <c r="O23" i="62"/>
  <c r="P23" i="62" s="1"/>
  <c r="O24" i="62"/>
  <c r="P24" i="62" s="1"/>
  <c r="O25" i="62"/>
  <c r="P25" i="62" s="1"/>
  <c r="O26" i="62"/>
  <c r="P26" i="62" s="1"/>
  <c r="O27" i="62"/>
  <c r="P27" i="62" s="1"/>
  <c r="O28" i="62"/>
  <c r="P28" i="62" s="1"/>
  <c r="O29" i="62"/>
  <c r="P29" i="62" s="1"/>
  <c r="O30" i="62"/>
  <c r="P30" i="62" s="1"/>
  <c r="O31" i="62"/>
  <c r="P31" i="62" s="1"/>
  <c r="O32" i="62"/>
  <c r="P32" i="62" s="1"/>
  <c r="O33" i="62"/>
  <c r="P33" i="62" s="1"/>
  <c r="C31" i="6"/>
  <c r="B38" i="4" s="1"/>
  <c r="O19" i="61"/>
  <c r="P19" i="61" s="1"/>
  <c r="E44" i="61"/>
  <c r="O20" i="61"/>
  <c r="P20" i="61" s="1"/>
  <c r="O21" i="61"/>
  <c r="P21" i="61" s="1"/>
  <c r="O22" i="61"/>
  <c r="P22" i="61" s="1"/>
  <c r="O23" i="61"/>
  <c r="P23" i="61" s="1"/>
  <c r="O24" i="61"/>
  <c r="P24" i="61" s="1"/>
  <c r="O25" i="61"/>
  <c r="P25" i="61" s="1"/>
  <c r="O26" i="61"/>
  <c r="P26" i="61" s="1"/>
  <c r="O27" i="61"/>
  <c r="P27" i="61" s="1"/>
  <c r="O28" i="61"/>
  <c r="P28" i="61" s="1"/>
  <c r="O29" i="61"/>
  <c r="P29" i="61" s="1"/>
  <c r="O30" i="61"/>
  <c r="P30" i="61" s="1"/>
  <c r="O31" i="61"/>
  <c r="P31" i="61" s="1"/>
  <c r="O32" i="61"/>
  <c r="P32" i="61" s="1"/>
  <c r="O33" i="61"/>
  <c r="P33" i="61" s="1"/>
  <c r="C30" i="6"/>
  <c r="B37" i="4" s="1"/>
  <c r="O23" i="60"/>
  <c r="P23" i="60" s="1"/>
  <c r="O24" i="60"/>
  <c r="P24" i="60" s="1"/>
  <c r="O25" i="60"/>
  <c r="P25" i="60" s="1"/>
  <c r="O26" i="60"/>
  <c r="P26" i="60" s="1"/>
  <c r="O27" i="60"/>
  <c r="P27" i="60" s="1"/>
  <c r="O28" i="60"/>
  <c r="P28" i="60" s="1"/>
  <c r="O29" i="60"/>
  <c r="P29" i="60" s="1"/>
  <c r="O30" i="60"/>
  <c r="P30" i="60" s="1"/>
  <c r="O31" i="60"/>
  <c r="P31" i="60" s="1"/>
  <c r="O32" i="60"/>
  <c r="P32" i="60" s="1"/>
  <c r="O33" i="60"/>
  <c r="P33" i="60" s="1"/>
  <c r="O19" i="59"/>
  <c r="P19" i="59" s="1"/>
  <c r="E44" i="59"/>
  <c r="O20" i="59"/>
  <c r="P20" i="59" s="1"/>
  <c r="O21" i="59"/>
  <c r="P21" i="59" s="1"/>
  <c r="O22" i="59"/>
  <c r="P22" i="59" s="1"/>
  <c r="O23" i="59"/>
  <c r="P23" i="59" s="1"/>
  <c r="O24" i="59"/>
  <c r="P24" i="59" s="1"/>
  <c r="O25" i="59"/>
  <c r="P25" i="59" s="1"/>
  <c r="O26" i="59"/>
  <c r="P26" i="59" s="1"/>
  <c r="O27" i="59"/>
  <c r="P27" i="59" s="1"/>
  <c r="O28" i="59"/>
  <c r="P28" i="59" s="1"/>
  <c r="O29" i="59"/>
  <c r="P29" i="59" s="1"/>
  <c r="O30" i="59"/>
  <c r="P30" i="59" s="1"/>
  <c r="O31" i="59"/>
  <c r="P31" i="59" s="1"/>
  <c r="O32" i="59"/>
  <c r="P32" i="59" s="1"/>
  <c r="O33" i="59"/>
  <c r="P33" i="59" s="1"/>
  <c r="C28" i="6"/>
  <c r="B35" i="4" s="1"/>
  <c r="O19" i="58"/>
  <c r="P19" i="58" s="1"/>
  <c r="E44" i="58"/>
  <c r="O20" i="58"/>
  <c r="P20" i="58" s="1"/>
  <c r="O21" i="58"/>
  <c r="P21" i="58" s="1"/>
  <c r="O22" i="58"/>
  <c r="P22" i="58" s="1"/>
  <c r="O23" i="58"/>
  <c r="P23" i="58" s="1"/>
  <c r="O24" i="58"/>
  <c r="P24" i="58" s="1"/>
  <c r="O25" i="58"/>
  <c r="P25" i="58" s="1"/>
  <c r="O26" i="58"/>
  <c r="P26" i="58" s="1"/>
  <c r="O27" i="58"/>
  <c r="P27" i="58" s="1"/>
  <c r="O28" i="58"/>
  <c r="P28" i="58" s="1"/>
  <c r="O29" i="58"/>
  <c r="P29" i="58" s="1"/>
  <c r="O30" i="58"/>
  <c r="P30" i="58" s="1"/>
  <c r="O31" i="58"/>
  <c r="P31" i="58" s="1"/>
  <c r="O32" i="58"/>
  <c r="P32" i="58" s="1"/>
  <c r="O33" i="58"/>
  <c r="P33" i="58" s="1"/>
  <c r="C27" i="6"/>
  <c r="B34" i="4" s="1"/>
  <c r="O19" i="57"/>
  <c r="P19" i="57" s="1"/>
  <c r="E44" i="57"/>
  <c r="O20" i="57"/>
  <c r="P20" i="57" s="1"/>
  <c r="O21" i="57"/>
  <c r="P21" i="57" s="1"/>
  <c r="O22" i="57"/>
  <c r="P22" i="57" s="1"/>
  <c r="O23" i="57"/>
  <c r="P23" i="57" s="1"/>
  <c r="O24" i="57"/>
  <c r="P24" i="57" s="1"/>
  <c r="O25" i="57"/>
  <c r="P25" i="57" s="1"/>
  <c r="O26" i="57"/>
  <c r="P26" i="57" s="1"/>
  <c r="O27" i="57"/>
  <c r="P27" i="57" s="1"/>
  <c r="O28" i="57"/>
  <c r="P28" i="57" s="1"/>
  <c r="O29" i="57"/>
  <c r="P29" i="57" s="1"/>
  <c r="O30" i="57"/>
  <c r="P30" i="57" s="1"/>
  <c r="O31" i="57"/>
  <c r="P31" i="57" s="1"/>
  <c r="O32" i="57"/>
  <c r="P32" i="57" s="1"/>
  <c r="O33" i="57"/>
  <c r="P33" i="57" s="1"/>
  <c r="C26" i="6"/>
  <c r="B33" i="4" s="1"/>
  <c r="O19" i="56"/>
  <c r="P19" i="56" s="1"/>
  <c r="E44" i="56"/>
  <c r="O20" i="56"/>
  <c r="P20" i="56" s="1"/>
  <c r="O21" i="56"/>
  <c r="P21" i="56" s="1"/>
  <c r="O22" i="56"/>
  <c r="P22" i="56" s="1"/>
  <c r="O23" i="56"/>
  <c r="P23" i="56" s="1"/>
  <c r="O24" i="56"/>
  <c r="P24" i="56" s="1"/>
  <c r="O25" i="56"/>
  <c r="P25" i="56" s="1"/>
  <c r="O26" i="56"/>
  <c r="P26" i="56" s="1"/>
  <c r="O27" i="56"/>
  <c r="P27" i="56" s="1"/>
  <c r="O28" i="56"/>
  <c r="P28" i="56" s="1"/>
  <c r="O29" i="56"/>
  <c r="P29" i="56" s="1"/>
  <c r="O30" i="56"/>
  <c r="P30" i="56" s="1"/>
  <c r="O31" i="56"/>
  <c r="P31" i="56" s="1"/>
  <c r="O32" i="56"/>
  <c r="P32" i="56" s="1"/>
  <c r="O33" i="56"/>
  <c r="P33" i="56" s="1"/>
  <c r="C25" i="6"/>
  <c r="B32" i="4" s="1"/>
  <c r="O19" i="55"/>
  <c r="P19" i="55" s="1"/>
  <c r="E44" i="55"/>
  <c r="O20" i="55"/>
  <c r="P20" i="55" s="1"/>
  <c r="O21" i="55"/>
  <c r="P21" i="55" s="1"/>
  <c r="O22" i="55"/>
  <c r="P22" i="55" s="1"/>
  <c r="O23" i="55"/>
  <c r="P23" i="55" s="1"/>
  <c r="O24" i="55"/>
  <c r="P24" i="55" s="1"/>
  <c r="O25" i="55"/>
  <c r="P25" i="55" s="1"/>
  <c r="O26" i="55"/>
  <c r="P26" i="55" s="1"/>
  <c r="O27" i="55"/>
  <c r="P27" i="55" s="1"/>
  <c r="O28" i="55"/>
  <c r="P28" i="55" s="1"/>
  <c r="O29" i="55"/>
  <c r="P29" i="55" s="1"/>
  <c r="O30" i="55"/>
  <c r="P30" i="55" s="1"/>
  <c r="O31" i="55"/>
  <c r="P31" i="55" s="1"/>
  <c r="O32" i="55"/>
  <c r="P32" i="55" s="1"/>
  <c r="O33" i="55"/>
  <c r="P33" i="55" s="1"/>
  <c r="C24" i="6"/>
  <c r="B31" i="4" s="1"/>
  <c r="O19" i="54"/>
  <c r="P19" i="54" s="1"/>
  <c r="E44" i="54"/>
  <c r="O20" i="54"/>
  <c r="P20" i="54" s="1"/>
  <c r="O21" i="54"/>
  <c r="P21" i="54" s="1"/>
  <c r="O22" i="54"/>
  <c r="P22" i="54" s="1"/>
  <c r="O23" i="54"/>
  <c r="P23" i="54" s="1"/>
  <c r="O24" i="54"/>
  <c r="P24" i="54" s="1"/>
  <c r="O25" i="54"/>
  <c r="P25" i="54" s="1"/>
  <c r="O26" i="54"/>
  <c r="P26" i="54" s="1"/>
  <c r="O27" i="54"/>
  <c r="P27" i="54" s="1"/>
  <c r="O28" i="54"/>
  <c r="P28" i="54" s="1"/>
  <c r="O29" i="54"/>
  <c r="P29" i="54" s="1"/>
  <c r="O30" i="54"/>
  <c r="P30" i="54" s="1"/>
  <c r="O31" i="54"/>
  <c r="P31" i="54" s="1"/>
  <c r="O32" i="54"/>
  <c r="P32" i="54" s="1"/>
  <c r="O33" i="54"/>
  <c r="P33" i="54" s="1"/>
  <c r="C23" i="6"/>
  <c r="B30" i="4" s="1"/>
  <c r="O19" i="53"/>
  <c r="P19" i="53" s="1"/>
  <c r="E44" i="53"/>
  <c r="O20" i="53"/>
  <c r="P20" i="53" s="1"/>
  <c r="O21" i="53"/>
  <c r="P21" i="53" s="1"/>
  <c r="O22" i="53"/>
  <c r="P22" i="53" s="1"/>
  <c r="O23" i="53"/>
  <c r="P23" i="53" s="1"/>
  <c r="O24" i="53"/>
  <c r="P24" i="53" s="1"/>
  <c r="O25" i="53"/>
  <c r="P25" i="53" s="1"/>
  <c r="O26" i="53"/>
  <c r="P26" i="53" s="1"/>
  <c r="O27" i="53"/>
  <c r="P27" i="53" s="1"/>
  <c r="O28" i="53"/>
  <c r="P28" i="53" s="1"/>
  <c r="O29" i="53"/>
  <c r="P29" i="53" s="1"/>
  <c r="O30" i="53"/>
  <c r="P30" i="53" s="1"/>
  <c r="O31" i="53"/>
  <c r="P31" i="53" s="1"/>
  <c r="O32" i="53"/>
  <c r="P32" i="53" s="1"/>
  <c r="O33" i="53"/>
  <c r="P33" i="53" s="1"/>
  <c r="C22" i="6"/>
  <c r="B29" i="4" s="1"/>
  <c r="O19" i="52"/>
  <c r="P19" i="52" s="1"/>
  <c r="E44" i="52"/>
  <c r="O20" i="52"/>
  <c r="P20" i="52" s="1"/>
  <c r="O21" i="52"/>
  <c r="P21" i="52" s="1"/>
  <c r="O22" i="52"/>
  <c r="P22" i="52" s="1"/>
  <c r="O23" i="52"/>
  <c r="P23" i="52" s="1"/>
  <c r="O24" i="52"/>
  <c r="P24" i="52" s="1"/>
  <c r="O25" i="52"/>
  <c r="P25" i="52" s="1"/>
  <c r="O26" i="52"/>
  <c r="P26" i="52" s="1"/>
  <c r="O27" i="52"/>
  <c r="P27" i="52" s="1"/>
  <c r="O28" i="52"/>
  <c r="P28" i="52" s="1"/>
  <c r="O29" i="52"/>
  <c r="P29" i="52" s="1"/>
  <c r="O30" i="52"/>
  <c r="P30" i="52" s="1"/>
  <c r="O31" i="52"/>
  <c r="P31" i="52" s="1"/>
  <c r="O32" i="52"/>
  <c r="P32" i="52" s="1"/>
  <c r="O33" i="52"/>
  <c r="P33" i="52" s="1"/>
  <c r="C21" i="6"/>
  <c r="B28" i="4" s="1"/>
  <c r="O19" i="51"/>
  <c r="P19" i="51" s="1"/>
  <c r="E44" i="51"/>
  <c r="O20" i="51"/>
  <c r="P20" i="51" s="1"/>
  <c r="O21" i="51"/>
  <c r="P21" i="51" s="1"/>
  <c r="O22" i="51"/>
  <c r="P22" i="51" s="1"/>
  <c r="O23" i="51"/>
  <c r="P23" i="51" s="1"/>
  <c r="O24" i="51"/>
  <c r="P24" i="51" s="1"/>
  <c r="O25" i="51"/>
  <c r="P25" i="51" s="1"/>
  <c r="O26" i="51"/>
  <c r="P26" i="51" s="1"/>
  <c r="O27" i="51"/>
  <c r="P27" i="51" s="1"/>
  <c r="O28" i="51"/>
  <c r="P28" i="51" s="1"/>
  <c r="O29" i="51"/>
  <c r="P29" i="51" s="1"/>
  <c r="O30" i="51"/>
  <c r="P30" i="51" s="1"/>
  <c r="O31" i="51"/>
  <c r="P31" i="51" s="1"/>
  <c r="O32" i="51"/>
  <c r="P32" i="51" s="1"/>
  <c r="O33" i="51"/>
  <c r="P33" i="51" s="1"/>
  <c r="C20" i="6"/>
  <c r="O19" i="50"/>
  <c r="P19" i="50" s="1"/>
  <c r="E44" i="50"/>
  <c r="O20" i="50"/>
  <c r="P20" i="50" s="1"/>
  <c r="O21" i="50"/>
  <c r="P21" i="50" s="1"/>
  <c r="O22" i="50"/>
  <c r="P22" i="50" s="1"/>
  <c r="O23" i="50"/>
  <c r="P23" i="50" s="1"/>
  <c r="O24" i="50"/>
  <c r="P24" i="50" s="1"/>
  <c r="O25" i="50"/>
  <c r="P25" i="50" s="1"/>
  <c r="O26" i="50"/>
  <c r="P26" i="50" s="1"/>
  <c r="O27" i="50"/>
  <c r="P27" i="50" s="1"/>
  <c r="O28" i="50"/>
  <c r="P28" i="50" s="1"/>
  <c r="O29" i="50"/>
  <c r="P29" i="50" s="1"/>
  <c r="O30" i="50"/>
  <c r="P30" i="50" s="1"/>
  <c r="O31" i="50"/>
  <c r="P31" i="50" s="1"/>
  <c r="O32" i="50"/>
  <c r="P32" i="50" s="1"/>
  <c r="O33" i="50"/>
  <c r="P33" i="50" s="1"/>
  <c r="C19" i="6"/>
  <c r="O19" i="49"/>
  <c r="P19" i="49" s="1"/>
  <c r="E44" i="49"/>
  <c r="O20" i="49"/>
  <c r="P20" i="49" s="1"/>
  <c r="O21" i="49"/>
  <c r="P21" i="49" s="1"/>
  <c r="O22" i="49"/>
  <c r="P22" i="49" s="1"/>
  <c r="O23" i="49"/>
  <c r="P23" i="49" s="1"/>
  <c r="O24" i="49"/>
  <c r="P24" i="49" s="1"/>
  <c r="O25" i="49"/>
  <c r="P25" i="49" s="1"/>
  <c r="O26" i="49"/>
  <c r="P26" i="49" s="1"/>
  <c r="O27" i="49"/>
  <c r="P27" i="49" s="1"/>
  <c r="O28" i="49"/>
  <c r="P28" i="49" s="1"/>
  <c r="O29" i="49"/>
  <c r="P29" i="49" s="1"/>
  <c r="O30" i="49"/>
  <c r="P30" i="49" s="1"/>
  <c r="O31" i="49"/>
  <c r="P31" i="49" s="1"/>
  <c r="O32" i="49"/>
  <c r="P32" i="49" s="1"/>
  <c r="O33" i="49"/>
  <c r="P33" i="49" s="1"/>
  <c r="C18" i="6"/>
  <c r="O19" i="48"/>
  <c r="P19" i="48" s="1"/>
  <c r="E44" i="48"/>
  <c r="O20" i="48"/>
  <c r="P20" i="48" s="1"/>
  <c r="O21" i="48"/>
  <c r="P21" i="48" s="1"/>
  <c r="O22" i="48"/>
  <c r="P22" i="48" s="1"/>
  <c r="O23" i="48"/>
  <c r="P23" i="48" s="1"/>
  <c r="O24" i="48"/>
  <c r="P24" i="48" s="1"/>
  <c r="O25" i="48"/>
  <c r="P25" i="48" s="1"/>
  <c r="O26" i="48"/>
  <c r="P26" i="48" s="1"/>
  <c r="O27" i="48"/>
  <c r="P27" i="48" s="1"/>
  <c r="O28" i="48"/>
  <c r="P28" i="48" s="1"/>
  <c r="O29" i="48"/>
  <c r="P29" i="48" s="1"/>
  <c r="O30" i="48"/>
  <c r="P30" i="48" s="1"/>
  <c r="O31" i="48"/>
  <c r="P31" i="48" s="1"/>
  <c r="O32" i="48"/>
  <c r="P32" i="48" s="1"/>
  <c r="O33" i="48"/>
  <c r="P33" i="48" s="1"/>
  <c r="C17" i="6"/>
  <c r="E44" i="47"/>
  <c r="O20" i="47"/>
  <c r="P20" i="47" s="1"/>
  <c r="O21" i="47"/>
  <c r="P21" i="47" s="1"/>
  <c r="O22" i="47"/>
  <c r="P22" i="47" s="1"/>
  <c r="O23" i="47"/>
  <c r="P23" i="47" s="1"/>
  <c r="O24" i="47"/>
  <c r="P24" i="47" s="1"/>
  <c r="O25" i="47"/>
  <c r="P25" i="47" s="1"/>
  <c r="O26" i="47"/>
  <c r="P26" i="47" s="1"/>
  <c r="O27" i="47"/>
  <c r="P27" i="47" s="1"/>
  <c r="O28" i="47"/>
  <c r="P28" i="47" s="1"/>
  <c r="O29" i="47"/>
  <c r="P29" i="47" s="1"/>
  <c r="O30" i="47"/>
  <c r="P30" i="47" s="1"/>
  <c r="O31" i="47"/>
  <c r="P31" i="47" s="1"/>
  <c r="O32" i="47"/>
  <c r="P32" i="47" s="1"/>
  <c r="O33" i="47"/>
  <c r="P33" i="47" s="1"/>
  <c r="C16" i="6"/>
  <c r="O19" i="46"/>
  <c r="P19" i="46" s="1"/>
  <c r="E44" i="46"/>
  <c r="O20" i="46"/>
  <c r="P20" i="46" s="1"/>
  <c r="O21" i="46"/>
  <c r="P21" i="46" s="1"/>
  <c r="O22" i="46"/>
  <c r="P22" i="46" s="1"/>
  <c r="O23" i="46"/>
  <c r="P23" i="46" s="1"/>
  <c r="O24" i="46"/>
  <c r="P24" i="46" s="1"/>
  <c r="O25" i="46"/>
  <c r="P25" i="46" s="1"/>
  <c r="O26" i="46"/>
  <c r="P26" i="46" s="1"/>
  <c r="O27" i="46"/>
  <c r="P27" i="46" s="1"/>
  <c r="O28" i="46"/>
  <c r="P28" i="46" s="1"/>
  <c r="O29" i="46"/>
  <c r="P29" i="46" s="1"/>
  <c r="O30" i="46"/>
  <c r="P30" i="46" s="1"/>
  <c r="O31" i="46"/>
  <c r="P31" i="46" s="1"/>
  <c r="O32" i="46"/>
  <c r="P32" i="46" s="1"/>
  <c r="O33" i="46"/>
  <c r="P33" i="46" s="1"/>
  <c r="C15" i="6"/>
  <c r="O19" i="45"/>
  <c r="P19" i="45" s="1"/>
  <c r="E44" i="45"/>
  <c r="O20" i="45"/>
  <c r="P20" i="45" s="1"/>
  <c r="O21" i="45"/>
  <c r="P21" i="45" s="1"/>
  <c r="O22" i="45"/>
  <c r="P22" i="45" s="1"/>
  <c r="O23" i="45"/>
  <c r="P23" i="45" s="1"/>
  <c r="O24" i="45"/>
  <c r="P24" i="45" s="1"/>
  <c r="O25" i="45"/>
  <c r="P25" i="45" s="1"/>
  <c r="O26" i="45"/>
  <c r="P26" i="45" s="1"/>
  <c r="O27" i="45"/>
  <c r="P27" i="45" s="1"/>
  <c r="O28" i="45"/>
  <c r="P28" i="45" s="1"/>
  <c r="O29" i="45"/>
  <c r="P29" i="45" s="1"/>
  <c r="O30" i="45"/>
  <c r="P30" i="45" s="1"/>
  <c r="O31" i="45"/>
  <c r="P31" i="45" s="1"/>
  <c r="O32" i="45"/>
  <c r="P32" i="45" s="1"/>
  <c r="O33" i="45"/>
  <c r="P33" i="45" s="1"/>
  <c r="C14" i="6"/>
  <c r="O19" i="44"/>
  <c r="P19" i="44" s="1"/>
  <c r="E44" i="44"/>
  <c r="O20" i="44"/>
  <c r="P20" i="44" s="1"/>
  <c r="O21" i="44"/>
  <c r="P21" i="44" s="1"/>
  <c r="O22" i="44"/>
  <c r="P22" i="44" s="1"/>
  <c r="O23" i="44"/>
  <c r="P23" i="44" s="1"/>
  <c r="O24" i="44"/>
  <c r="P24" i="44" s="1"/>
  <c r="O25" i="44"/>
  <c r="P25" i="44" s="1"/>
  <c r="O26" i="44"/>
  <c r="P26" i="44" s="1"/>
  <c r="O27" i="44"/>
  <c r="P27" i="44" s="1"/>
  <c r="O28" i="44"/>
  <c r="P28" i="44" s="1"/>
  <c r="O29" i="44"/>
  <c r="P29" i="44" s="1"/>
  <c r="O30" i="44"/>
  <c r="P30" i="44" s="1"/>
  <c r="O31" i="44"/>
  <c r="P31" i="44" s="1"/>
  <c r="O32" i="44"/>
  <c r="P32" i="44" s="1"/>
  <c r="O33" i="44"/>
  <c r="P33" i="44" s="1"/>
  <c r="C13" i="6"/>
  <c r="O19" i="43"/>
  <c r="P19" i="43" s="1"/>
  <c r="E44" i="43"/>
  <c r="N15" i="43" s="1"/>
  <c r="O20" i="43"/>
  <c r="P20" i="43" s="1"/>
  <c r="O21" i="43"/>
  <c r="P21" i="43" s="1"/>
  <c r="O22" i="43"/>
  <c r="P22" i="43" s="1"/>
  <c r="O23" i="43"/>
  <c r="P23" i="43" s="1"/>
  <c r="O24" i="43"/>
  <c r="P24" i="43" s="1"/>
  <c r="O25" i="43"/>
  <c r="P25" i="43" s="1"/>
  <c r="O26" i="43"/>
  <c r="P26" i="43" s="1"/>
  <c r="O27" i="43"/>
  <c r="P27" i="43" s="1"/>
  <c r="O28" i="43"/>
  <c r="P28" i="43" s="1"/>
  <c r="O29" i="43"/>
  <c r="P29" i="43" s="1"/>
  <c r="O30" i="43"/>
  <c r="P30" i="43" s="1"/>
  <c r="O31" i="43"/>
  <c r="P31" i="43" s="1"/>
  <c r="O32" i="43"/>
  <c r="P32" i="43" s="1"/>
  <c r="O33" i="43"/>
  <c r="P33" i="43" s="1"/>
  <c r="C12" i="6"/>
  <c r="O19" i="42"/>
  <c r="P19" i="42" s="1"/>
  <c r="E44" i="42"/>
  <c r="O20" i="42"/>
  <c r="P20" i="42" s="1"/>
  <c r="O21" i="42"/>
  <c r="P21" i="42" s="1"/>
  <c r="O22" i="42"/>
  <c r="P22" i="42" s="1"/>
  <c r="O23" i="42"/>
  <c r="P23" i="42" s="1"/>
  <c r="O24" i="42"/>
  <c r="P24" i="42" s="1"/>
  <c r="O25" i="42"/>
  <c r="P25" i="42" s="1"/>
  <c r="O26" i="42"/>
  <c r="P26" i="42" s="1"/>
  <c r="O27" i="42"/>
  <c r="P27" i="42" s="1"/>
  <c r="O28" i="42"/>
  <c r="P28" i="42" s="1"/>
  <c r="O29" i="42"/>
  <c r="P29" i="42" s="1"/>
  <c r="O30" i="42"/>
  <c r="P30" i="42" s="1"/>
  <c r="O31" i="42"/>
  <c r="P31" i="42" s="1"/>
  <c r="O32" i="42"/>
  <c r="P32" i="42" s="1"/>
  <c r="O33" i="42"/>
  <c r="P33" i="42" s="1"/>
  <c r="C11" i="6"/>
  <c r="O19" i="41"/>
  <c r="P19" i="41" s="1"/>
  <c r="E44" i="41"/>
  <c r="O20" i="41"/>
  <c r="P20" i="41" s="1"/>
  <c r="O21" i="41"/>
  <c r="P21" i="41" s="1"/>
  <c r="O22" i="41"/>
  <c r="P22" i="41" s="1"/>
  <c r="O23" i="41"/>
  <c r="P23" i="41" s="1"/>
  <c r="O24" i="41"/>
  <c r="P24" i="41" s="1"/>
  <c r="O25" i="41"/>
  <c r="P25" i="41" s="1"/>
  <c r="O26" i="41"/>
  <c r="P26" i="41" s="1"/>
  <c r="O27" i="41"/>
  <c r="P27" i="41" s="1"/>
  <c r="O28" i="41"/>
  <c r="P28" i="41" s="1"/>
  <c r="O29" i="41"/>
  <c r="P29" i="41" s="1"/>
  <c r="O30" i="41"/>
  <c r="P30" i="41" s="1"/>
  <c r="O31" i="41"/>
  <c r="P31" i="41" s="1"/>
  <c r="O32" i="41"/>
  <c r="P32" i="41" s="1"/>
  <c r="O33" i="41"/>
  <c r="P33" i="41" s="1"/>
  <c r="C10" i="6"/>
  <c r="O22" i="60"/>
  <c r="P22" i="60" s="1"/>
  <c r="O21" i="60"/>
  <c r="P21" i="60" s="1"/>
  <c r="O20" i="60"/>
  <c r="P20" i="60" s="1"/>
  <c r="E44" i="60"/>
  <c r="O19" i="60"/>
  <c r="P19" i="60" s="1"/>
  <c r="C29" i="6"/>
  <c r="B36" i="4" s="1"/>
  <c r="O19" i="47"/>
  <c r="P19" i="47" s="1"/>
  <c r="E42" i="63"/>
  <c r="E42" i="62"/>
  <c r="E42" i="61"/>
  <c r="E42" i="60"/>
  <c r="E42" i="59"/>
  <c r="E42" i="58"/>
  <c r="E42" i="57"/>
  <c r="E42" i="56"/>
  <c r="E42" i="55"/>
  <c r="E42" i="54"/>
  <c r="E42" i="53"/>
  <c r="E42" i="52"/>
  <c r="E42" i="51"/>
  <c r="E42" i="50"/>
  <c r="E42" i="49"/>
  <c r="E42" i="48"/>
  <c r="E42" i="47"/>
  <c r="E42" i="46"/>
  <c r="E42" i="45"/>
  <c r="E42" i="44"/>
  <c r="E42" i="43"/>
  <c r="E42" i="42"/>
  <c r="AI39" i="42"/>
  <c r="E42" i="41"/>
  <c r="N15" i="60" l="1"/>
  <c r="N15" i="41"/>
  <c r="N15" i="42"/>
  <c r="N15" i="44"/>
  <c r="N15" i="45"/>
  <c r="N15" i="46"/>
  <c r="N15" i="47"/>
  <c r="N15" i="48"/>
  <c r="N15" i="49"/>
  <c r="N15" i="50"/>
  <c r="N15" i="51"/>
  <c r="N15" i="52"/>
  <c r="N15" i="53"/>
  <c r="N15" i="54"/>
  <c r="N15" i="55"/>
  <c r="N15" i="56"/>
  <c r="N15" i="57"/>
  <c r="N15" i="58"/>
  <c r="N15" i="59"/>
  <c r="N15" i="61"/>
  <c r="N15" i="62"/>
  <c r="N15" i="63"/>
  <c r="E47" i="60"/>
  <c r="E47" i="41"/>
  <c r="E47" i="43"/>
  <c r="E47" i="44"/>
  <c r="E47" i="45"/>
  <c r="E47" i="46"/>
  <c r="E47" i="47"/>
  <c r="E47" i="48"/>
  <c r="E47" i="49"/>
  <c r="E47" i="50"/>
  <c r="E47" i="51"/>
  <c r="E47" i="52"/>
  <c r="E47" i="53"/>
  <c r="E47" i="54"/>
  <c r="E47" i="55"/>
  <c r="E47" i="56"/>
  <c r="E47" i="57"/>
  <c r="E47" i="58"/>
  <c r="E47" i="59"/>
  <c r="E47" i="61"/>
  <c r="E47" i="62"/>
  <c r="E47" i="63"/>
  <c r="E47" i="42"/>
  <c r="AO19" i="63"/>
  <c r="AP19" i="63" s="1"/>
  <c r="AI39" i="63"/>
  <c r="AO19" i="62"/>
  <c r="AP19" i="62" s="1"/>
  <c r="AI39" i="62"/>
  <c r="AO19" i="61"/>
  <c r="AP19" i="61" s="1"/>
  <c r="AI39" i="61"/>
  <c r="AO19" i="60"/>
  <c r="AP19" i="60" s="1"/>
  <c r="AI39" i="60"/>
  <c r="AO19" i="59"/>
  <c r="AP19" i="59" s="1"/>
  <c r="AI39" i="59"/>
  <c r="AO19" i="58"/>
  <c r="AP19" i="58" s="1"/>
  <c r="AI39" i="58"/>
  <c r="AO19" i="57"/>
  <c r="AP19" i="57" s="1"/>
  <c r="AI39" i="57"/>
  <c r="AO19" i="56"/>
  <c r="AP19" i="56" s="1"/>
  <c r="AI39" i="56"/>
  <c r="AO19" i="55"/>
  <c r="AP19" i="55" s="1"/>
  <c r="AI39" i="55"/>
  <c r="AO19" i="54"/>
  <c r="AP19" i="54" s="1"/>
  <c r="AI39" i="54"/>
  <c r="AO19" i="53"/>
  <c r="AP19" i="53" s="1"/>
  <c r="AI39" i="53"/>
  <c r="AO19" i="52"/>
  <c r="AP19" i="52" s="1"/>
  <c r="AI39" i="52"/>
  <c r="AO19" i="51"/>
  <c r="AP19" i="51" s="1"/>
  <c r="AI39" i="51"/>
  <c r="AO19" i="50"/>
  <c r="AP19" i="50" s="1"/>
  <c r="AI39" i="50"/>
  <c r="AO19" i="49"/>
  <c r="AP19" i="49" s="1"/>
  <c r="AI39" i="49"/>
  <c r="AO19" i="48"/>
  <c r="AP19" i="48" s="1"/>
  <c r="AI39" i="48"/>
  <c r="AO19" i="47"/>
  <c r="AP19" i="47" s="1"/>
  <c r="AI39" i="47"/>
  <c r="AO19" i="46"/>
  <c r="AP19" i="46" s="1"/>
  <c r="AI39" i="46"/>
  <c r="AO19" i="45"/>
  <c r="AP19" i="45" s="1"/>
  <c r="AI39" i="45"/>
  <c r="AO19" i="44"/>
  <c r="AP19" i="44" s="1"/>
  <c r="AI39" i="44"/>
  <c r="AO19" i="43"/>
  <c r="AP19" i="43" s="1"/>
  <c r="AI39" i="43"/>
  <c r="AI40" i="42"/>
  <c r="AO19" i="41"/>
  <c r="AP19" i="41" s="1"/>
  <c r="AI39" i="41"/>
  <c r="I32" i="6"/>
  <c r="I31" i="6"/>
  <c r="I30" i="6"/>
  <c r="I28" i="6"/>
  <c r="I27" i="6"/>
  <c r="I26" i="6"/>
  <c r="I25" i="6"/>
  <c r="I24" i="6"/>
  <c r="I23" i="6"/>
  <c r="I22" i="6"/>
  <c r="I21" i="6"/>
  <c r="I20" i="6"/>
  <c r="I19" i="6"/>
  <c r="I18" i="6"/>
  <c r="I17" i="6"/>
  <c r="I16" i="6"/>
  <c r="I15" i="6"/>
  <c r="I14" i="6"/>
  <c r="I13" i="6"/>
  <c r="I12" i="6"/>
  <c r="I11" i="6"/>
  <c r="K10" i="6"/>
  <c r="G10" i="6"/>
  <c r="I10" i="6"/>
  <c r="I29" i="6"/>
  <c r="K11" i="6"/>
  <c r="G11" i="6"/>
  <c r="K12" i="6"/>
  <c r="G12" i="6"/>
  <c r="K13" i="6"/>
  <c r="G13" i="6"/>
  <c r="K14" i="6"/>
  <c r="G14" i="6"/>
  <c r="K15" i="6"/>
  <c r="G15" i="6"/>
  <c r="K16" i="6"/>
  <c r="G16" i="6"/>
  <c r="K17" i="6"/>
  <c r="G17" i="6"/>
  <c r="K18" i="6"/>
  <c r="G18" i="6"/>
  <c r="K19" i="6"/>
  <c r="G19" i="6"/>
  <c r="K20" i="6"/>
  <c r="G20" i="6"/>
  <c r="K21" i="6"/>
  <c r="G21" i="6"/>
  <c r="E28" i="4" s="1"/>
  <c r="K22" i="6"/>
  <c r="G22" i="6"/>
  <c r="E29" i="4" s="1"/>
  <c r="K23" i="6"/>
  <c r="G23" i="6"/>
  <c r="E30" i="4" s="1"/>
  <c r="K24" i="6"/>
  <c r="G24" i="6"/>
  <c r="E31" i="4" s="1"/>
  <c r="K25" i="6"/>
  <c r="G25" i="6"/>
  <c r="E32" i="4" s="1"/>
  <c r="K26" i="6"/>
  <c r="G26" i="6"/>
  <c r="E33" i="4" s="1"/>
  <c r="K27" i="6"/>
  <c r="G27" i="6"/>
  <c r="E34" i="4" s="1"/>
  <c r="K28" i="6"/>
  <c r="G28" i="6"/>
  <c r="E35" i="4" s="1"/>
  <c r="K29" i="6"/>
  <c r="G29" i="6"/>
  <c r="E36" i="4" s="1"/>
  <c r="K30" i="6"/>
  <c r="G30" i="6"/>
  <c r="E37" i="4" s="1"/>
  <c r="K31" i="6"/>
  <c r="G31" i="6"/>
  <c r="E38" i="4" s="1"/>
  <c r="K32" i="6"/>
  <c r="G32" i="6"/>
  <c r="E39" i="4" s="1"/>
  <c r="E43" i="63"/>
  <c r="N16" i="63" s="1"/>
  <c r="E43" i="62"/>
  <c r="N16" i="62" s="1"/>
  <c r="E43" i="61"/>
  <c r="N16" i="61" s="1"/>
  <c r="E43" i="60"/>
  <c r="N16" i="60" s="1"/>
  <c r="E43" i="59"/>
  <c r="N16" i="59" s="1"/>
  <c r="E43" i="58"/>
  <c r="N16" i="58" s="1"/>
  <c r="E43" i="57"/>
  <c r="N16" i="57" s="1"/>
  <c r="E43" i="56"/>
  <c r="N16" i="56" s="1"/>
  <c r="E43" i="55"/>
  <c r="N16" i="55" s="1"/>
  <c r="E43" i="54"/>
  <c r="N16" i="54" s="1"/>
  <c r="E43" i="53"/>
  <c r="N16" i="53" s="1"/>
  <c r="E43" i="52"/>
  <c r="N16" i="52" s="1"/>
  <c r="E43" i="51"/>
  <c r="N16" i="51" s="1"/>
  <c r="E43" i="50"/>
  <c r="N16" i="50" s="1"/>
  <c r="E43" i="49"/>
  <c r="N16" i="49" s="1"/>
  <c r="E43" i="48"/>
  <c r="N16" i="48" s="1"/>
  <c r="E43" i="47"/>
  <c r="N16" i="47" s="1"/>
  <c r="E43" i="46"/>
  <c r="N16" i="46" s="1"/>
  <c r="E43" i="45"/>
  <c r="N16" i="45" s="1"/>
  <c r="E43" i="44"/>
  <c r="N16" i="44" s="1"/>
  <c r="E43" i="43"/>
  <c r="N16" i="43" s="1"/>
  <c r="E43" i="42"/>
  <c r="N16" i="42" s="1"/>
  <c r="E43" i="41"/>
  <c r="N16" i="41" s="1"/>
  <c r="G36" i="4" l="1"/>
  <c r="G28" i="4"/>
  <c r="G29" i="4"/>
  <c r="G30" i="4"/>
  <c r="G31" i="4"/>
  <c r="G32" i="4"/>
  <c r="G33" i="4"/>
  <c r="G34" i="4"/>
  <c r="G35" i="4"/>
  <c r="G37" i="4"/>
  <c r="G38" i="4"/>
  <c r="G39" i="4"/>
  <c r="AI40" i="41"/>
  <c r="O73" i="68"/>
  <c r="AI40" i="43"/>
  <c r="O103" i="68"/>
  <c r="AI40" i="44"/>
  <c r="O118" i="68"/>
  <c r="AI40" i="45"/>
  <c r="O133" i="68"/>
  <c r="AI40" i="46"/>
  <c r="O148" i="68"/>
  <c r="AI40" i="47"/>
  <c r="O163" i="68"/>
  <c r="AI40" i="48"/>
  <c r="O178" i="68"/>
  <c r="AI40" i="49"/>
  <c r="O193" i="68"/>
  <c r="AI40" i="50"/>
  <c r="O208" i="68"/>
  <c r="AI40" i="51"/>
  <c r="O223" i="68"/>
  <c r="AI40" i="52"/>
  <c r="O238" i="68"/>
  <c r="AI40" i="53"/>
  <c r="O253" i="68"/>
  <c r="AI40" i="54"/>
  <c r="O268" i="68"/>
  <c r="AI40" i="55"/>
  <c r="O283" i="68"/>
  <c r="AI40" i="56"/>
  <c r="O298" i="68"/>
  <c r="AI40" i="57"/>
  <c r="O313" i="68"/>
  <c r="AI40" i="58"/>
  <c r="O328" i="68"/>
  <c r="AI40" i="59"/>
  <c r="O343" i="68"/>
  <c r="AI40" i="60"/>
  <c r="O358" i="68"/>
  <c r="AI40" i="61"/>
  <c r="O373" i="68"/>
  <c r="AI40" i="62"/>
  <c r="O388" i="68"/>
  <c r="AI40" i="63"/>
  <c r="O403" i="68"/>
  <c r="E45" i="41"/>
  <c r="E45" i="42"/>
  <c r="E45" i="43"/>
  <c r="E45" i="44"/>
  <c r="E45" i="45"/>
  <c r="E45" i="46"/>
  <c r="E45" i="47"/>
  <c r="E45" i="48"/>
  <c r="E45" i="49"/>
  <c r="E45" i="50"/>
  <c r="E45" i="51"/>
  <c r="E45" i="52"/>
  <c r="E45" i="53"/>
  <c r="E45" i="54"/>
  <c r="E45" i="55"/>
  <c r="E45" i="56"/>
  <c r="E45" i="57"/>
  <c r="E45" i="58"/>
  <c r="E45" i="59"/>
  <c r="E45" i="60"/>
  <c r="E45" i="61"/>
  <c r="E45" i="62"/>
  <c r="E45" i="63"/>
  <c r="AI41" i="41"/>
  <c r="AI43" i="41"/>
  <c r="AI41" i="42"/>
  <c r="AI43" i="42"/>
  <c r="AI41" i="43"/>
  <c r="AI43" i="43"/>
  <c r="AI41" i="44"/>
  <c r="AI43" i="44"/>
  <c r="AI41" i="45"/>
  <c r="AI43" i="45"/>
  <c r="AI41" i="46"/>
  <c r="AI43" i="46"/>
  <c r="AI41" i="47"/>
  <c r="AI43" i="47"/>
  <c r="AI41" i="48"/>
  <c r="AI43" i="48"/>
  <c r="AI41" i="49"/>
  <c r="AI43" i="49"/>
  <c r="AI41" i="50"/>
  <c r="AI43" i="50"/>
  <c r="AI41" i="51"/>
  <c r="AI43" i="51"/>
  <c r="AI41" i="52"/>
  <c r="AI43" i="52"/>
  <c r="AI41" i="53"/>
  <c r="AI43" i="53"/>
  <c r="AI41" i="54"/>
  <c r="AI43" i="54"/>
  <c r="AI41" i="55"/>
  <c r="AI43" i="55"/>
  <c r="AI41" i="56"/>
  <c r="AI43" i="56"/>
  <c r="AI41" i="57"/>
  <c r="AI43" i="57"/>
  <c r="AI41" i="58"/>
  <c r="AI43" i="58"/>
  <c r="AI41" i="59"/>
  <c r="AI43" i="59"/>
  <c r="AI41" i="60"/>
  <c r="AI43" i="60"/>
  <c r="AI41" i="61"/>
  <c r="AI43" i="61"/>
  <c r="AI41" i="62"/>
  <c r="AI43" i="62"/>
  <c r="AI41" i="63"/>
  <c r="AI43" i="63"/>
  <c r="H17" i="4"/>
  <c r="H18" i="4"/>
  <c r="H19" i="4"/>
  <c r="H20" i="4"/>
  <c r="H21" i="4"/>
  <c r="H22" i="4"/>
  <c r="H23" i="4"/>
  <c r="H24" i="4"/>
  <c r="H25" i="4"/>
  <c r="H26" i="4"/>
  <c r="H27" i="4"/>
  <c r="H28" i="4"/>
  <c r="H29" i="4"/>
  <c r="H30" i="4"/>
  <c r="H31" i="4"/>
  <c r="H32" i="4"/>
  <c r="H33" i="4"/>
  <c r="H34" i="4"/>
  <c r="H35" i="4"/>
  <c r="H36" i="4"/>
  <c r="H37" i="4"/>
  <c r="H38" i="4"/>
  <c r="H39" i="4"/>
  <c r="H10" i="6"/>
  <c r="M10" i="6" s="1"/>
  <c r="H11" i="6"/>
  <c r="M11" i="6" s="1"/>
  <c r="H12" i="6"/>
  <c r="M12" i="6" s="1"/>
  <c r="H13" i="6"/>
  <c r="M13" i="6" s="1"/>
  <c r="H14" i="6"/>
  <c r="M14" i="6" s="1"/>
  <c r="H15" i="6"/>
  <c r="M15" i="6" s="1"/>
  <c r="H16" i="6"/>
  <c r="M16" i="6" s="1"/>
  <c r="H17" i="6"/>
  <c r="M17" i="6" s="1"/>
  <c r="H18" i="6"/>
  <c r="M18" i="6" s="1"/>
  <c r="H19" i="6"/>
  <c r="M19" i="6" s="1"/>
  <c r="H20" i="6"/>
  <c r="M20" i="6" s="1"/>
  <c r="H21" i="6"/>
  <c r="H22" i="6"/>
  <c r="H23" i="6"/>
  <c r="H24" i="6"/>
  <c r="H25" i="6"/>
  <c r="H26" i="6"/>
  <c r="H27" i="6"/>
  <c r="H28" i="6"/>
  <c r="H29" i="6"/>
  <c r="H30" i="6"/>
  <c r="H31" i="6"/>
  <c r="H32" i="6"/>
  <c r="F39" i="4" l="1"/>
  <c r="M32" i="6"/>
  <c r="F38" i="4"/>
  <c r="M31" i="6"/>
  <c r="F37" i="4"/>
  <c r="M30" i="6"/>
  <c r="F36" i="4"/>
  <c r="M29" i="6"/>
  <c r="F35" i="4"/>
  <c r="M28" i="6"/>
  <c r="F34" i="4"/>
  <c r="M27" i="6"/>
  <c r="F33" i="4"/>
  <c r="M26" i="6"/>
  <c r="F32" i="4"/>
  <c r="M25" i="6"/>
  <c r="F31" i="4"/>
  <c r="M24" i="6"/>
  <c r="F30" i="4"/>
  <c r="M23" i="6"/>
  <c r="F29" i="4"/>
  <c r="M22" i="6"/>
  <c r="F28" i="4"/>
  <c r="M21" i="6"/>
  <c r="K39" i="4"/>
  <c r="J39" i="4"/>
  <c r="K38" i="4"/>
  <c r="J38" i="4"/>
  <c r="K37" i="4"/>
  <c r="J37" i="4"/>
  <c r="K36" i="4"/>
  <c r="J36" i="4"/>
  <c r="K35" i="4"/>
  <c r="J35" i="4"/>
  <c r="K34" i="4"/>
  <c r="J34" i="4"/>
  <c r="K33" i="4"/>
  <c r="J33" i="4"/>
  <c r="K32" i="4"/>
  <c r="J32" i="4"/>
  <c r="K31" i="4"/>
  <c r="J31" i="4"/>
  <c r="K30" i="4"/>
  <c r="J30" i="4"/>
  <c r="K29" i="4"/>
  <c r="J29" i="4"/>
  <c r="K28" i="4"/>
  <c r="J28" i="4"/>
  <c r="E72" i="6"/>
  <c r="E69" i="6"/>
  <c r="J8" i="6"/>
  <c r="I8" i="6"/>
  <c r="P100" i="40"/>
  <c r="P97" i="40"/>
  <c r="P96" i="40"/>
  <c r="P95" i="40"/>
  <c r="L94" i="40"/>
  <c r="L90" i="40"/>
  <c r="L79" i="40"/>
  <c r="L68" i="40"/>
  <c r="L57" i="40"/>
  <c r="L46" i="40"/>
  <c r="K46" i="40"/>
  <c r="K57" i="40" s="1"/>
  <c r="K68" i="40" s="1"/>
  <c r="K79" i="40" s="1"/>
  <c r="K90" i="40" s="1"/>
  <c r="K101" i="40" s="1"/>
  <c r="H38" i="40"/>
  <c r="H49" i="40" s="1"/>
  <c r="H60" i="40" s="1"/>
  <c r="H71" i="40" s="1"/>
  <c r="H82" i="40" s="1"/>
  <c r="L35" i="40"/>
  <c r="E14" i="40"/>
  <c r="P94" i="40" l="1"/>
  <c r="P101" i="40" s="1"/>
  <c r="P104" i="40" s="1"/>
  <c r="L101" i="40"/>
  <c r="E68" i="6"/>
  <c r="P105" i="40"/>
  <c r="P106" i="40" s="1"/>
  <c r="O107" i="40"/>
  <c r="F104" i="40"/>
  <c r="F107" i="40" s="1"/>
  <c r="F105" i="40"/>
  <c r="F109" i="40" l="1"/>
  <c r="P109" i="40"/>
  <c r="P107" i="40"/>
  <c r="H15" i="4"/>
  <c r="H8" i="6"/>
  <c r="M8" i="6" s="1"/>
  <c r="K8" i="6"/>
  <c r="G8" i="6"/>
  <c r="S19" i="8"/>
  <c r="B20" i="8" l="1"/>
  <c r="D59" i="68" s="1"/>
  <c r="AN20" i="8"/>
  <c r="AO20" i="8" s="1"/>
  <c r="AP20" i="8" s="1"/>
  <c r="O59" i="68" s="1"/>
  <c r="S29" i="8"/>
  <c r="S30" i="8"/>
  <c r="S31" i="8"/>
  <c r="S32" i="8"/>
  <c r="AN29" i="8"/>
  <c r="AO29" i="8" s="1"/>
  <c r="AP29" i="8" s="1"/>
  <c r="O68" i="68" s="1"/>
  <c r="AN30" i="8"/>
  <c r="AO30" i="8" s="1"/>
  <c r="AP30" i="8" s="1"/>
  <c r="O69" i="68" s="1"/>
  <c r="AN31" i="8"/>
  <c r="AO31" i="8" s="1"/>
  <c r="AP31" i="8" s="1"/>
  <c r="O70" i="68" s="1"/>
  <c r="AN32" i="8"/>
  <c r="AO32" i="8" s="1"/>
  <c r="AP32" i="8" s="1"/>
  <c r="O71" i="68" s="1"/>
  <c r="B32" i="8" l="1"/>
  <c r="D71" i="68" s="1"/>
  <c r="B31" i="8"/>
  <c r="D70" i="68" s="1"/>
  <c r="B30" i="8"/>
  <c r="D69" i="68" s="1"/>
  <c r="B29" i="8"/>
  <c r="D68" i="68" s="1"/>
  <c r="O19" i="8"/>
  <c r="P19" i="8" s="1"/>
  <c r="O33" i="8"/>
  <c r="P33" i="8" s="1"/>
  <c r="O32" i="8"/>
  <c r="P32" i="8" s="1"/>
  <c r="O31" i="8"/>
  <c r="P31" i="8" s="1"/>
  <c r="O30" i="8"/>
  <c r="P30" i="8" s="1"/>
  <c r="O29" i="8"/>
  <c r="P29" i="8" s="1"/>
  <c r="O28" i="8"/>
  <c r="P28" i="8" s="1"/>
  <c r="O27" i="8"/>
  <c r="P27" i="8" s="1"/>
  <c r="O26" i="8"/>
  <c r="P26" i="8" s="1"/>
  <c r="O25" i="8"/>
  <c r="P25" i="8" s="1"/>
  <c r="O24" i="8"/>
  <c r="P24" i="8" s="1"/>
  <c r="O23" i="8"/>
  <c r="P23" i="8" s="1"/>
  <c r="O22" i="8"/>
  <c r="P22" i="8" s="1"/>
  <c r="O21" i="8"/>
  <c r="P21" i="8" s="1"/>
  <c r="O20" i="8"/>
  <c r="P20" i="8" s="1"/>
  <c r="E42" i="8" l="1"/>
  <c r="J9" i="6"/>
  <c r="E39" i="6" s="1"/>
  <c r="C85" i="8" l="1"/>
  <c r="C69" i="8"/>
  <c r="E96" i="8" l="1"/>
  <c r="E95" i="8"/>
  <c r="E94" i="8"/>
  <c r="E93" i="8"/>
  <c r="E92" i="8"/>
  <c r="E91" i="8"/>
  <c r="E90" i="8"/>
  <c r="E89" i="8"/>
  <c r="E88" i="8"/>
  <c r="E87" i="8"/>
  <c r="E86" i="8"/>
  <c r="E73" i="8"/>
  <c r="E72" i="8"/>
  <c r="E71" i="8"/>
  <c r="E70" i="8"/>
  <c r="F45" i="6" s="1"/>
  <c r="E80" i="8"/>
  <c r="E78" i="8"/>
  <c r="E79" i="8"/>
  <c r="E77" i="8"/>
  <c r="E76" i="8"/>
  <c r="E75" i="8"/>
  <c r="E74" i="8"/>
  <c r="B19" i="8" l="1"/>
  <c r="D58" i="68" s="1"/>
  <c r="AB19" i="8"/>
  <c r="AN19" i="8"/>
  <c r="B21" i="8"/>
  <c r="D60" i="68" s="1"/>
  <c r="AN21" i="8"/>
  <c r="AO21" i="8" s="1"/>
  <c r="AP21" i="8" s="1"/>
  <c r="O60" i="68" s="1"/>
  <c r="B22" i="8"/>
  <c r="D61" i="68" s="1"/>
  <c r="AN22" i="8"/>
  <c r="AO22" i="8" s="1"/>
  <c r="AP22" i="8" s="1"/>
  <c r="O61" i="68" s="1"/>
  <c r="B23" i="8"/>
  <c r="D62" i="68" s="1"/>
  <c r="AN23" i="8"/>
  <c r="AO23" i="8" s="1"/>
  <c r="AP23" i="8" s="1"/>
  <c r="O62" i="68" s="1"/>
  <c r="B24" i="8"/>
  <c r="D63" i="68" s="1"/>
  <c r="AN24" i="8"/>
  <c r="AO24" i="8" s="1"/>
  <c r="AP24" i="8" s="1"/>
  <c r="O63" i="68" s="1"/>
  <c r="B25" i="8"/>
  <c r="D64" i="68" s="1"/>
  <c r="AN25" i="8"/>
  <c r="AO25" i="8" s="1"/>
  <c r="AP25" i="8" s="1"/>
  <c r="O64" i="68" s="1"/>
  <c r="B26" i="8"/>
  <c r="D65" i="68" s="1"/>
  <c r="AN26" i="8"/>
  <c r="AO26" i="8" s="1"/>
  <c r="AP26" i="8" s="1"/>
  <c r="O65" i="68" s="1"/>
  <c r="B27" i="8"/>
  <c r="D66" i="68" s="1"/>
  <c r="AN27" i="8"/>
  <c r="AO27" i="8" s="1"/>
  <c r="AP27" i="8" s="1"/>
  <c r="O66" i="68" s="1"/>
  <c r="B28" i="8"/>
  <c r="D67" i="68" s="1"/>
  <c r="AN28" i="8"/>
  <c r="AO28" i="8" s="1"/>
  <c r="AP28" i="8" s="1"/>
  <c r="O67" i="68" s="1"/>
  <c r="B33" i="8"/>
  <c r="D72" i="68" s="1"/>
  <c r="AN33" i="8"/>
  <c r="AO33" i="8" s="1"/>
  <c r="AP33" i="8" s="1"/>
  <c r="O72" i="68" s="1"/>
  <c r="F49" i="6"/>
  <c r="I49" i="6" s="1"/>
  <c r="F50" i="6"/>
  <c r="I50" i="6" s="1"/>
  <c r="F51" i="6"/>
  <c r="I51" i="6" s="1"/>
  <c r="F52" i="6"/>
  <c r="I52" i="6" s="1"/>
  <c r="F54" i="6"/>
  <c r="I54" i="6" s="1"/>
  <c r="F53" i="6"/>
  <c r="I53" i="6" s="1"/>
  <c r="F55" i="6"/>
  <c r="I55" i="6" s="1"/>
  <c r="F46" i="6"/>
  <c r="I46" i="6" s="1"/>
  <c r="F47" i="6"/>
  <c r="I47" i="6" s="1"/>
  <c r="F48" i="6"/>
  <c r="I48" i="6" s="1"/>
  <c r="I45" i="6"/>
  <c r="F18" i="4"/>
  <c r="S33" i="8"/>
  <c r="S28" i="8"/>
  <c r="S27" i="8"/>
  <c r="S26" i="8"/>
  <c r="S25" i="8"/>
  <c r="S24" i="8"/>
  <c r="S23" i="8"/>
  <c r="S22" i="8"/>
  <c r="S21" i="8"/>
  <c r="S20" i="8"/>
  <c r="E7" i="8"/>
  <c r="E27" i="3"/>
  <c r="E26" i="3"/>
  <c r="E25" i="3"/>
  <c r="D27" i="4"/>
  <c r="D24" i="4"/>
  <c r="D22" i="4"/>
  <c r="D21" i="4"/>
  <c r="D20" i="4"/>
  <c r="D19" i="4"/>
  <c r="D18" i="4"/>
  <c r="D17" i="4"/>
  <c r="B17" i="4"/>
  <c r="D16" i="4"/>
  <c r="D15" i="4"/>
  <c r="B15" i="4"/>
  <c r="B10" i="5"/>
  <c r="C27" i="4"/>
  <c r="D26" i="4"/>
  <c r="C26" i="4"/>
  <c r="D25" i="4"/>
  <c r="C25" i="4"/>
  <c r="C24" i="4"/>
  <c r="D23" i="4"/>
  <c r="C23" i="4"/>
  <c r="C22" i="4"/>
  <c r="K21" i="4"/>
  <c r="C21" i="4"/>
  <c r="C20" i="4"/>
  <c r="C19" i="4"/>
  <c r="C18" i="4"/>
  <c r="C17" i="4"/>
  <c r="C16" i="4"/>
  <c r="C15" i="4"/>
  <c r="F28" i="3"/>
  <c r="E28" i="3"/>
  <c r="F29" i="3"/>
  <c r="E72" i="68" l="1"/>
  <c r="E71" i="68"/>
  <c r="E70" i="68"/>
  <c r="E69" i="68"/>
  <c r="E68" i="68"/>
  <c r="E67" i="68"/>
  <c r="E66" i="68"/>
  <c r="E65" i="68"/>
  <c r="E64" i="68"/>
  <c r="E63" i="68"/>
  <c r="E62" i="68"/>
  <c r="E61" i="68"/>
  <c r="E60" i="68"/>
  <c r="E59" i="68"/>
  <c r="E58" i="68"/>
  <c r="E60" i="6"/>
  <c r="D12" i="68" a="1"/>
  <c r="D12" i="68" s="1"/>
  <c r="AO19" i="8"/>
  <c r="AP19" i="8" s="1"/>
  <c r="AI39" i="8"/>
  <c r="C9" i="6"/>
  <c r="C6" i="6" s="1"/>
  <c r="B18" i="4"/>
  <c r="B19" i="4"/>
  <c r="B20" i="4"/>
  <c r="B21" i="4"/>
  <c r="B22" i="4"/>
  <c r="B23" i="4"/>
  <c r="B25" i="4"/>
  <c r="B26" i="4"/>
  <c r="B27" i="4"/>
  <c r="E44" i="8"/>
  <c r="N15" i="8" s="1"/>
  <c r="E43" i="8"/>
  <c r="N16" i="8" s="1"/>
  <c r="G15" i="4"/>
  <c r="F24" i="4"/>
  <c r="B24" i="4"/>
  <c r="K23" i="4"/>
  <c r="E24" i="3"/>
  <c r="K27" i="4"/>
  <c r="K18" i="4"/>
  <c r="K19" i="4"/>
  <c r="K17" i="4"/>
  <c r="K26" i="4"/>
  <c r="H61" i="6"/>
  <c r="K20" i="4"/>
  <c r="K25" i="4"/>
  <c r="K22" i="4"/>
  <c r="K24" i="4"/>
  <c r="AI40" i="8" l="1"/>
  <c r="O58" i="68"/>
  <c r="E45" i="8"/>
  <c r="AI41" i="8"/>
  <c r="AI43" i="8"/>
  <c r="E47" i="8"/>
  <c r="B16" i="4"/>
  <c r="G9" i="6"/>
  <c r="E36" i="6" s="1"/>
  <c r="F19" i="4"/>
  <c r="F20" i="4"/>
  <c r="F27" i="4"/>
  <c r="F23" i="4"/>
  <c r="E24" i="4"/>
  <c r="J24" i="4" s="1"/>
  <c r="F22" i="4"/>
  <c r="F21" i="4"/>
  <c r="E29" i="3"/>
  <c r="E15" i="3" l="1"/>
  <c r="H16" i="4"/>
  <c r="F17" i="4"/>
  <c r="H9" i="6"/>
  <c r="I9" i="6"/>
  <c r="M9" i="6" s="1"/>
  <c r="K9" i="6"/>
  <c r="E40" i="6" s="1"/>
  <c r="F26" i="4"/>
  <c r="G23" i="4"/>
  <c r="G17" i="4"/>
  <c r="K15" i="4"/>
  <c r="E23" i="4"/>
  <c r="J23" i="4" s="1"/>
  <c r="G22" i="4"/>
  <c r="E18" i="4"/>
  <c r="J18" i="4" s="1"/>
  <c r="G19" i="4"/>
  <c r="G21" i="4"/>
  <c r="E20" i="4"/>
  <c r="J20" i="4" s="1"/>
  <c r="G20" i="4"/>
  <c r="E26" i="4"/>
  <c r="J26" i="4" s="1"/>
  <c r="E19" i="4"/>
  <c r="J19" i="4" s="1"/>
  <c r="E25" i="4"/>
  <c r="J25" i="4" s="1"/>
  <c r="E15" i="4"/>
  <c r="J15" i="4" s="1"/>
  <c r="E17" i="4"/>
  <c r="J17" i="4" s="1"/>
  <c r="E21" i="4"/>
  <c r="J21" i="4" s="1"/>
  <c r="E27" i="4"/>
  <c r="J27" i="4" s="1"/>
  <c r="G18" i="4"/>
  <c r="G25" i="4"/>
  <c r="G26" i="4"/>
  <c r="G27" i="4"/>
  <c r="G16" i="4"/>
  <c r="E22" i="4"/>
  <c r="J22" i="4" s="1"/>
  <c r="G24" i="4"/>
  <c r="E38" i="6" l="1"/>
  <c r="I4" i="6"/>
  <c r="G40" i="4"/>
  <c r="H40" i="4"/>
  <c r="K16" i="4"/>
  <c r="K40" i="4" s="1"/>
  <c r="H34" i="6"/>
  <c r="H33" i="6"/>
  <c r="E75" i="6"/>
  <c r="E37" i="6"/>
  <c r="E16" i="3"/>
  <c r="F31" i="3" s="1"/>
  <c r="F33" i="3" s="1"/>
  <c r="F16" i="4"/>
  <c r="F25" i="4"/>
  <c r="E31" i="3"/>
  <c r="E33" i="3" s="1"/>
  <c r="E77" i="6"/>
  <c r="F15" i="4"/>
  <c r="G5" i="6" l="1"/>
  <c r="F40" i="4"/>
  <c r="E16" i="4"/>
  <c r="E40" i="4" s="1"/>
  <c r="J16"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<sst xmlns="http://schemas.openxmlformats.org/spreadsheetml/2006/main" count="2589" uniqueCount="264">
  <si>
    <t>Catergorie</t>
  </si>
  <si>
    <t>Maximaal subsidie bedrag</t>
  </si>
  <si>
    <t xml:space="preserve"> - </t>
  </si>
  <si>
    <t xml:space="preserve">M1, emissievrij licht waterstofvoertuig </t>
  </si>
  <si>
    <t xml:space="preserve">M2, emissievrij licht waterstofvoertuig </t>
  </si>
  <si>
    <t>M3, emissievrij zwaar waterstofvoertuig (brandstofcel)</t>
  </si>
  <si>
    <t xml:space="preserve">M3, emissievrij zwaar waterstofvoertuig (waterstofverbrandingsmotor) </t>
  </si>
  <si>
    <t>N1, emissievrij licht waterstofvoertuig</t>
  </si>
  <si>
    <t>N2, emissievrij zwaar waterstofvoertuig (brandstofcel)</t>
  </si>
  <si>
    <t>N2, emissievrij zwaar waterstofvoertuig (waterstofverbrandingsmotor)</t>
  </si>
  <si>
    <t>N3, emissievrij zwaar waterstofvoertuig &lt; 30.000 kg (brandstofcel)</t>
  </si>
  <si>
    <t>N3, emissievrij zwaar waterstofvoertuig &lt; 30.000kg (waterstofverbrandingsmotor)</t>
  </si>
  <si>
    <r>
      <t xml:space="preserve">N3, emissievrij zwaar waterstofvoertuig </t>
    </r>
    <r>
      <rPr>
        <sz val="9"/>
        <color theme="1"/>
        <rFont val="Aptos Narrow"/>
        <family val="2"/>
      </rPr>
      <t>≥</t>
    </r>
    <r>
      <rPr>
        <sz val="9"/>
        <color theme="1"/>
        <rFont val="Calibri"/>
        <family val="2"/>
        <scheme val="minor"/>
      </rPr>
      <t xml:space="preserve"> 30.000kg (brandstofcel)</t>
    </r>
  </si>
  <si>
    <r>
      <t xml:space="preserve">N3, emissievrij zwaar waterstofvoertuig </t>
    </r>
    <r>
      <rPr>
        <sz val="9"/>
        <color theme="1"/>
        <rFont val="Aptos Narrow"/>
        <family val="2"/>
      </rPr>
      <t>≥</t>
    </r>
    <r>
      <rPr>
        <sz val="9"/>
        <color theme="1"/>
        <rFont val="Calibri"/>
        <family val="2"/>
        <scheme val="minor"/>
      </rPr>
      <t xml:space="preserve"> 30.000 kg (waterstofverbrandingsmotor)</t>
    </r>
  </si>
  <si>
    <t xml:space="preserve"> -</t>
  </si>
  <si>
    <t>A1</t>
  </si>
  <si>
    <t xml:space="preserve">A1: Tankinfrastructuur </t>
  </si>
  <si>
    <t>A2</t>
  </si>
  <si>
    <t xml:space="preserve">A2: Aansluiting tankinfrastructuur </t>
  </si>
  <si>
    <t>A3</t>
  </si>
  <si>
    <t>A3: Civieltechnische werken</t>
  </si>
  <si>
    <t>A4</t>
  </si>
  <si>
    <t>A4: Terrein- of wegaanpassingen</t>
  </si>
  <si>
    <t>A5</t>
  </si>
  <si>
    <t>A5: Installatiekosten</t>
  </si>
  <si>
    <t>A6</t>
  </si>
  <si>
    <t>A6: Nog aan te vragen vergunning(en)</t>
  </si>
  <si>
    <t>Nieuw</t>
  </si>
  <si>
    <t>Retrofit</t>
  </si>
  <si>
    <t>Subsidieregeling Mobiliteit in Waterstof 2025</t>
  </si>
  <si>
    <t>Algemeen</t>
  </si>
  <si>
    <t xml:space="preserve">
- Deze begroting gebruikt u voor het indienen van een aanvraag voor de subsidieregeling waterstof in mobiliteit (SWiM). 
- Gebruik dit document alleen voor een aanvraag in het jaar 2025. Latere jaren hebben een eigen begrotingsformulier.  
- Deze begroting is opgebouwd uit gele en blauwe tabbladen. Op de gele tabbladen vult u gegevens in, blauwe tabbladen zijn informatief. 
- Deze begroting vult u in voordat u het aanvraagformulier invult. Een ingevuld begrotingsformat helpt u om sneller het aanvraagformulier in te vullen. 
- In deze begroting krijgt u ook een indicatie van de score van uw aanvraag. RVO kan deze punten nog aanpassen na de beoordeling van de subsidieaanvraag. 
</t>
  </si>
  <si>
    <t>Aandachtspunten</t>
  </si>
  <si>
    <t xml:space="preserve">
- Iedere deelnemer die subsidie aanvraagt vult afzonderlijk de relevante tabbladen in deze begroting in. 
- De penvoerder controleert het totaaloverzicht van de gevraagde subsidie en de kosten per deelnemer (tabblad 'totaaloverzicht'). 
</t>
  </si>
  <si>
    <t>Waterstoftankstation</t>
  </si>
  <si>
    <t xml:space="preserve">
Indien uw aanvraag een te verbouwen of nieuw waterstoftankstation bevat, dan vult u de begroting hiervoor in het tabblad 'deelnemer tankstation'. 
Hierbij neemt u alleen kosten op die: </t>
  </si>
  <si>
    <t>- rechtstreeks zijn toe te rekenen aan  de bouw, installatie, upgrade of uitbreiding van  tankinfrastructuur;</t>
  </si>
  <si>
    <t>- voor eigen rekening komen van de aanvrager;</t>
  </si>
  <si>
    <t>- werkelijk worden gemaakt ná indiening van de aanvraag en vóór het einde van het project.</t>
  </si>
  <si>
    <t>- de subsidie is maximaal 40% van de subsidiabele kosten, als u minder aanvraagt, scoort uw aanvraag hoger.</t>
  </si>
  <si>
    <t xml:space="preserve"> </t>
  </si>
  <si>
    <t>Subsidiabele kosten waterstoftankstation</t>
  </si>
  <si>
    <t xml:space="preserve">- kosten voor de  tankinfrastructuur zelf en daarmee verband houdende technische uitrusting, 
</t>
  </si>
  <si>
    <t xml:space="preserve">- de installatie of verbetering van elektrische of andere onderdelen, inclusief elektriciteitskabels en transformatoren die nodig zijn voor de aansluiting van de tankinfrastructuur op een lokale productie- of opslageenheid voor  waterstof, </t>
  </si>
  <si>
    <t xml:space="preserve">- civieltechnische werken, </t>
  </si>
  <si>
    <t xml:space="preserve">- terrein- of wegaanpassingen, </t>
  </si>
  <si>
    <t>- installatiekosten</t>
  </si>
  <si>
    <t>- kosten voor het verkrijgen van de nodige vergunningen</t>
  </si>
  <si>
    <t>Indien loonkosten vallen onder de bovengenoemde kosten, dan worden deze berekend op basis van een uurtarief voor directe loonkosten. Dit wordt bepaald door de directe loonkosten per jaar te delen door de contracturen. Dit tarief wordt vermenigvuldigd met het aantal uren dat aan het project wordt gewerkt. U geeft in deze begroting de contracturen per maand op. Deze worden in de berekening automatisch omgerekend naar uren per jaar.</t>
  </si>
  <si>
    <t>Voertuigen</t>
  </si>
  <si>
    <t>Voor nieuwe voertuigen zijn de meerkosten voor aanschaf van een waterstofvoertuig ten op zichte van een vergelijkbaar voertuig op fossiele brandstof subsidiabel</t>
  </si>
  <si>
    <t xml:space="preserve">Voor retrofit komen de kosten voor de ombouw in aanmerking. </t>
  </si>
  <si>
    <t xml:space="preserve">U geeft daarom voor nieuwe voertuigen de aanschafprijs van het waterstofvoertuig op en de aanschafprijs van een vergelijkbaar voertuig, met dezelfde opties, op fossiele brandstof. Voor beide voertuigen levert u ook een offerte aan. Die kunt u uploaden in het aanvraagformulier. 
De subsidie voor voertuigen is maximaal 80% van de subsidiabele kosten. Als u minder subsidie aanvraagt, scoort uw aanvraag hoger. </t>
  </si>
  <si>
    <t>Rangschikking</t>
  </si>
  <si>
    <t xml:space="preserve">rvo.nl/swim </t>
  </si>
  <si>
    <t xml:space="preserve">In het tabblad Totaaloverzicht wordt uw score voor de rangschikking berekend op basis van de door u ingevulde gegevens.  
Wanneer u ook subsidie aanvraagt voor een waterstoftankstation, dan kunt u in het bovenste blok in het tabblad 'deelnemer tankstation' extra informatie invullen over het waterstoftankstation waardoor ook de score voor het tankstation berekend wordt. 
Na beoordeling van uw subsidieaanvraag wordt door RVO de defintieve score bepaald, deze is leidend voor de rangschikking. </t>
  </si>
  <si>
    <t>scoreberekening</t>
  </si>
  <si>
    <t>waterstoftankstation</t>
  </si>
  <si>
    <t>Aangevraagd subsidiebedrag waterstoftankstation</t>
  </si>
  <si>
    <t>Let op! Geen correctie toepassen op basis van niet subsidiabele kosten</t>
  </si>
  <si>
    <t>Dagcapaciteit</t>
  </si>
  <si>
    <t>Opschaalbaarheid</t>
  </si>
  <si>
    <t>Het aantal tankpunten op het station dat onafhankelijk van elkaar werkt</t>
  </si>
  <si>
    <t xml:space="preserve">Fase van de vergunningaanvraag </t>
  </si>
  <si>
    <t>Hernieuwbare waterstof?</t>
  </si>
  <si>
    <t>voertuigen</t>
  </si>
  <si>
    <t>Als door correcties het gevraagde subsidiebedrag hoger is dan het maximale subsidiebedrag voor een voertuigsoort bij een deelnemer, maak dan kolom O zichtbaar en vul hier het maximale bedrag in.</t>
  </si>
  <si>
    <t>FEM kan dit bedrag, na controle van de berekening, overnemen in UPNL</t>
  </si>
  <si>
    <t>Gevraagde subsidie (gecorrigeerde)</t>
  </si>
  <si>
    <t>Maximale subsidie</t>
  </si>
  <si>
    <t>Uiteindelijke score:</t>
  </si>
  <si>
    <t>Voor de Investering in een waterstoftankstation</t>
  </si>
  <si>
    <t>berekende score</t>
  </si>
  <si>
    <t>score volgens adviseur</t>
  </si>
  <si>
    <t>onderbouwing</t>
  </si>
  <si>
    <t>Inzet financiële middelen</t>
  </si>
  <si>
    <t>Fase van de vergunningaanvraag :</t>
  </si>
  <si>
    <t>hernieuwbare waterstof?</t>
  </si>
  <si>
    <t>totaal tankstation</t>
  </si>
  <si>
    <t xml:space="preserve">Voor de emissievrije waterstofvoertuigen </t>
  </si>
  <si>
    <t>Totaalscore</t>
  </si>
  <si>
    <t>nieuw in stedelijk knooppunt?</t>
  </si>
  <si>
    <t>Aangepaste berekening subsidie</t>
  </si>
  <si>
    <t>deelnemer</t>
  </si>
  <si>
    <t>naam</t>
  </si>
  <si>
    <t>kosten</t>
  </si>
  <si>
    <t xml:space="preserve">maximale subsidie </t>
  </si>
  <si>
    <t>gevraagde subsidie</t>
  </si>
  <si>
    <t>gevraagde subsidie 
inclusief correctie</t>
  </si>
  <si>
    <t>andere subsidies</t>
  </si>
  <si>
    <t>eigen bijdrage</t>
  </si>
  <si>
    <t>50% voorschot</t>
  </si>
  <si>
    <t>Toelichting bij aanpassing begroting</t>
  </si>
  <si>
    <t>Subsidieregeling waterstof in mobiliteit</t>
  </si>
  <si>
    <t>Overzicht - Voertuigen</t>
  </si>
  <si>
    <t>Voertuig</t>
  </si>
  <si>
    <t>Deelnemer</t>
  </si>
  <si>
    <t>Naam</t>
  </si>
  <si>
    <t>Type voertuig
(Nieuw/Retrofit)</t>
  </si>
  <si>
    <t>Aantal voertuigen
(per categorie)</t>
  </si>
  <si>
    <t xml:space="preserve">Kosten per voertuig
(op basis van offerte) </t>
  </si>
  <si>
    <t xml:space="preserve">Kosten referentievoertuig
(op basis van offerte) </t>
  </si>
  <si>
    <t>Totale kosten voertuigen
(op basis van offerte)</t>
  </si>
  <si>
    <t>Totale kosten Ref.-voertuigen
(op basis van offerte)</t>
  </si>
  <si>
    <t>Subsidiabele kosten 
(per voertuig)</t>
  </si>
  <si>
    <t>Gevraagde subsidiebedrag 
(per voertuig)</t>
  </si>
  <si>
    <t>Totale gevraagde subsidiebedrag 
(per voertuig categorie)</t>
  </si>
  <si>
    <t>Totaal</t>
  </si>
  <si>
    <t>Totaaloverzicht en hoogte score</t>
  </si>
  <si>
    <t>Subsidie overzicht - Waterstoftankstation en Voertuigen</t>
  </si>
  <si>
    <t>Subsidiabele activiteit</t>
  </si>
  <si>
    <t>Totale subsidiabele kosten</t>
  </si>
  <si>
    <t xml:space="preserve">Totale maximale subsidie </t>
  </si>
  <si>
    <t>Totale gevraagde subsidie</t>
  </si>
  <si>
    <t>Andere subsidie</t>
  </si>
  <si>
    <t>Eigen bijdrage</t>
  </si>
  <si>
    <t>Projectkosten</t>
  </si>
  <si>
    <t>Totale maximale subsidie</t>
  </si>
  <si>
    <t>Totale andere subsidies</t>
  </si>
  <si>
    <t>Totale eigen bijdrage</t>
  </si>
  <si>
    <t xml:space="preserve">Overzicht brandstof verbruik </t>
  </si>
  <si>
    <t>Voertuig categorie</t>
  </si>
  <si>
    <t>Aantal voertuigen per categorie
(Nieuw en Retrofit)</t>
  </si>
  <si>
    <t>Brandstof verbruik 
(kg/dag per voertuig)</t>
  </si>
  <si>
    <t>Brandstof verbruik per categorie kg/dag
(Nieuw en Retrofit)</t>
  </si>
  <si>
    <t>N3, emissievrij zwaar waterstofvoertuig ≥ 30.000kg (brandstofcel)</t>
  </si>
  <si>
    <t>N3, emissievrij zwaar waterstofvoertuig ≥ 30.000 kg (waterstofverbrandingsmotor)</t>
  </si>
  <si>
    <t xml:space="preserve">Totale aantal voertuigen </t>
  </si>
  <si>
    <t>Percentage aandeel zwaarvervoer</t>
  </si>
  <si>
    <t>Totale brandstofverbruik, kg/dag</t>
  </si>
  <si>
    <t>30% van de dagcapaciteit, kg/dag</t>
  </si>
  <si>
    <t>Inschatting van de hoogte van de score voor uw project</t>
  </si>
  <si>
    <t>Score - Waterstoftankstation</t>
  </si>
  <si>
    <t>Het aantal onafhankelijk van elkaar tankpunten</t>
  </si>
  <si>
    <t>Fase van de vergunningaanvraag</t>
  </si>
  <si>
    <t>Hernieuwbare waterstof</t>
  </si>
  <si>
    <t xml:space="preserve">Score - Emissievrije waterstofvoertuigen </t>
  </si>
  <si>
    <t>Totale score</t>
  </si>
  <si>
    <t>Toelichting kostenposten Waterstoftankstation</t>
  </si>
  <si>
    <t>A1 Kosten voor tankinfrastructuur</t>
  </si>
  <si>
    <t>A2 Kosten aansluiting tankinfrastructuur op een lokale productie- of opslageenheid voor  waterstof</t>
  </si>
  <si>
    <t>A3 Civieltechnische werken</t>
  </si>
  <si>
    <t>A4 Terrein- of wegaanpassingen</t>
  </si>
  <si>
    <t>A5 Installatiekosten</t>
  </si>
  <si>
    <t>A6 Kosten voor nog aan te vragen vergunningen</t>
  </si>
  <si>
    <t>A7 Loonkosten</t>
  </si>
  <si>
    <t>Directe loonkosten bestaan uit:</t>
  </si>
  <si>
    <t>- Brutoloon volgens salaristabel behorend bij CAO (schaal/trede) of de individuele arbeidsovereenkomst</t>
  </si>
  <si>
    <t>- Vakantie-uitkering</t>
  </si>
  <si>
    <t>- Niet van winst afhankelijke eindejaarsuitkering/13e maand</t>
  </si>
  <si>
    <t>- Overige werkgeverspremies voor werkloosheids- en ziektekostenuitkeringen</t>
  </si>
  <si>
    <t>Subsidieregeling Waterstof in Mobiliteit</t>
  </si>
  <si>
    <t>Begroting - Bouw of verbouw van een waterstoftankstation</t>
  </si>
  <si>
    <t xml:space="preserve">Gegevens deelnemer </t>
  </si>
  <si>
    <t xml:space="preserve">Penvoerder </t>
  </si>
  <si>
    <t xml:space="preserve">Startdatum </t>
  </si>
  <si>
    <t xml:space="preserve">Einddatum  </t>
  </si>
  <si>
    <t>Gegevens waterstoftankstation dat geschikt is voor zwaar wegvervoer</t>
  </si>
  <si>
    <r>
      <t>Dagcapaciteit  na uitvoering project (kg/dag)</t>
    </r>
    <r>
      <rPr>
        <vertAlign val="superscript"/>
        <sz val="9"/>
        <color theme="1"/>
        <rFont val="Verdana"/>
        <family val="2"/>
      </rPr>
      <t>1</t>
    </r>
  </si>
  <si>
    <t>Aantal onafhankelijk van elkaar werkende tankpunten op het tankstation</t>
  </si>
  <si>
    <t xml:space="preserve">Status van vergunning </t>
  </si>
  <si>
    <r>
      <t xml:space="preserve">Wordt vanaf de start gebruik gemaakt van hernieuwbare waterstof? </t>
    </r>
    <r>
      <rPr>
        <b/>
        <vertAlign val="superscript"/>
        <sz val="9"/>
        <color theme="1"/>
        <rFont val="Verdana"/>
        <family val="2"/>
      </rPr>
      <t>3</t>
    </r>
    <r>
      <rPr>
        <sz val="9"/>
        <color theme="1"/>
        <rFont val="Verdana"/>
        <family val="2"/>
      </rPr>
      <t xml:space="preserve"> </t>
    </r>
  </si>
  <si>
    <t>Subsidiabele kosten</t>
  </si>
  <si>
    <t>Omschrijving van de kosten</t>
  </si>
  <si>
    <t xml:space="preserve">Naam document (bijlage) </t>
  </si>
  <si>
    <t>Kosten</t>
  </si>
  <si>
    <t>Kosten A1</t>
  </si>
  <si>
    <t>Subtotaal</t>
  </si>
  <si>
    <t>A2: Aansluiting tankinfrastructuur (op een lokale productie- of opslageenheid voor waterstof)</t>
  </si>
  <si>
    <t>Kosten A2</t>
  </si>
  <si>
    <t>Kosten A3</t>
  </si>
  <si>
    <t>Kosten A4</t>
  </si>
  <si>
    <t>Kosten A5</t>
  </si>
  <si>
    <t>Kosten A6</t>
  </si>
  <si>
    <t>A7: Loonkosten</t>
  </si>
  <si>
    <t>Omschrijving van de werkzaamheden</t>
  </si>
  <si>
    <t>Functie van de medewerker</t>
  </si>
  <si>
    <t>Aantal uren</t>
  </si>
  <si>
    <t>Directe loonkosten 
(per jaar)</t>
  </si>
  <si>
    <t>Contracturen 
(per week)</t>
  </si>
  <si>
    <t>Kosten A7</t>
  </si>
  <si>
    <r>
      <t xml:space="preserve">Totale subsidiabele kosten (aanleg of opwaardering ) </t>
    </r>
    <r>
      <rPr>
        <vertAlign val="superscript"/>
        <sz val="9"/>
        <color rgb="FF000000"/>
        <rFont val="Verdana"/>
        <family val="2"/>
      </rPr>
      <t>5</t>
    </r>
    <r>
      <rPr>
        <sz val="9"/>
        <color rgb="FF000000"/>
        <rFont val="Verdana"/>
        <family val="2"/>
      </rPr>
      <t xml:space="preserve"> </t>
    </r>
  </si>
  <si>
    <t>``</t>
  </si>
  <si>
    <r>
      <t xml:space="preserve">Maximale subsidiebedrag </t>
    </r>
    <r>
      <rPr>
        <vertAlign val="superscript"/>
        <sz val="9"/>
        <color theme="1"/>
        <rFont val="Verdana"/>
        <family val="2"/>
      </rPr>
      <t>6</t>
    </r>
    <r>
      <rPr>
        <sz val="9"/>
        <color theme="1"/>
        <rFont val="Verdana"/>
        <family val="2"/>
      </rPr>
      <t xml:space="preserve"> </t>
    </r>
  </si>
  <si>
    <r>
      <t xml:space="preserve">Gevraagde subsidiebedrag (aanleg of opwaardering) </t>
    </r>
    <r>
      <rPr>
        <vertAlign val="superscript"/>
        <sz val="9"/>
        <color theme="1"/>
        <rFont val="Verdana"/>
        <family val="2"/>
      </rPr>
      <t>7</t>
    </r>
    <r>
      <rPr>
        <sz val="9"/>
        <color theme="1"/>
        <rFont val="Verdana"/>
        <family val="2"/>
      </rPr>
      <t xml:space="preserve"> </t>
    </r>
  </si>
  <si>
    <t>Overige subsidiebedragen</t>
  </si>
  <si>
    <t>Begroting - Voertuigen</t>
  </si>
  <si>
    <t>Gegevens deelnemer</t>
  </si>
  <si>
    <t>Penvoerder</t>
  </si>
  <si>
    <t xml:space="preserve">Vul in de onderstaande tabel de volgende gegevens van het/de voertuig(en) in: </t>
  </si>
  <si>
    <t>- Voertuig categorie waar u subsidie voor aanvraagt</t>
  </si>
  <si>
    <t>- Type voertuig (Nieuw/Retrofit) waar u subsidie voor aanvraagt.</t>
  </si>
  <si>
    <t>- Aantal voertuigen per categorie waar u subsidie voor aanvraagt.</t>
  </si>
  <si>
    <t>- De kosten van het voertuig, op basis van de offerte. Dit is van toepassing voor het aanschaffen van voertuigen (nieuw en retrofit).</t>
  </si>
  <si>
    <t>- De kosten van het referentievoertuig, op basis van de offerte. Dit is alleen van toepassing voor het aanschaffen van nieuwe voertuigen.</t>
  </si>
  <si>
    <t>Correctie door RVO</t>
  </si>
  <si>
    <t>- Het gevraagde subsidiebedrag per voertuig (nieuw en/of retrofit). Dit is mede bepalend voor de rangschikking van uw aanvraag.</t>
  </si>
  <si>
    <r>
      <t xml:space="preserve">Max. subsidiebedrag
(per voertuig categorie) </t>
    </r>
    <r>
      <rPr>
        <b/>
        <vertAlign val="superscript"/>
        <sz val="9"/>
        <color theme="1"/>
        <rFont val="Verdana"/>
        <family val="2"/>
      </rPr>
      <t>1</t>
    </r>
    <r>
      <rPr>
        <b/>
        <sz val="9"/>
        <color theme="1"/>
        <rFont val="Verdana"/>
        <family val="2"/>
      </rPr>
      <t xml:space="preserve"> </t>
    </r>
  </si>
  <si>
    <t xml:space="preserve">Type voertuig
(Nieuw/Retrofit) </t>
  </si>
  <si>
    <t>Aantal 
(per categorie)</t>
  </si>
  <si>
    <t>Totale kosten Ref. voertuigen
(op basis van offerte)</t>
  </si>
  <si>
    <r>
      <t xml:space="preserve">Subsidiabele kosten 
(per voertuig) </t>
    </r>
    <r>
      <rPr>
        <b/>
        <vertAlign val="superscript"/>
        <sz val="9"/>
        <color theme="1"/>
        <rFont val="Verdana"/>
        <family val="2"/>
      </rPr>
      <t>2</t>
    </r>
    <r>
      <rPr>
        <b/>
        <sz val="9"/>
        <color theme="1"/>
        <rFont val="Verdana"/>
        <family val="2"/>
      </rPr>
      <t xml:space="preserve"> </t>
    </r>
  </si>
  <si>
    <t>Totalen subsidiabele kosten 
(per voertuig categorie)</t>
  </si>
  <si>
    <t xml:space="preserve">Totale maximale subsidiebedrag
(per voertuig categorie) </t>
  </si>
  <si>
    <r>
      <t xml:space="preserve">Gevraagde subsidiebedrag 
(per voertuig) </t>
    </r>
    <r>
      <rPr>
        <b/>
        <vertAlign val="superscript"/>
        <sz val="9"/>
        <color theme="1"/>
        <rFont val="Verdana"/>
        <family val="2"/>
      </rPr>
      <t>3</t>
    </r>
    <r>
      <rPr>
        <b/>
        <sz val="9"/>
        <color theme="1"/>
        <rFont val="Verdana"/>
        <family val="2"/>
      </rPr>
      <t xml:space="preserve"> </t>
    </r>
  </si>
  <si>
    <t>Totale gevraagde subsidiebedrag
(per voertuig categorie)</t>
  </si>
  <si>
    <t>Aantal voertuigen</t>
  </si>
  <si>
    <t>Kosten per voertuig</t>
  </si>
  <si>
    <r>
      <rPr>
        <b/>
        <vertAlign val="superscript"/>
        <sz val="8"/>
        <color theme="1"/>
        <rFont val="Verdana"/>
        <family val="2"/>
      </rPr>
      <t>1</t>
    </r>
    <r>
      <rPr>
        <b/>
        <sz val="8"/>
        <color theme="1"/>
        <rFont val="Verdana"/>
        <family val="2"/>
      </rPr>
      <t xml:space="preserve"> Maximale subsidiebedrag dat kan worden verleend per voertuig per categorie conform de SWIM regeling.</t>
    </r>
  </si>
  <si>
    <t>Totale kosten voertuigen</t>
  </si>
  <si>
    <r>
      <rPr>
        <b/>
        <vertAlign val="superscript"/>
        <sz val="8"/>
        <color theme="1"/>
        <rFont val="Verdana"/>
        <family val="2"/>
      </rPr>
      <t>2</t>
    </r>
    <r>
      <rPr>
        <b/>
        <sz val="8"/>
        <color theme="1"/>
        <rFont val="Verdana"/>
        <family val="2"/>
      </rPr>
      <t xml:space="preserve"> Subsidabele kosten per voertuig; het verschil tussen kosten nieuw voertuig en referentie voertuig. Deze kosten dient u over te nemen in het aanvraagformulier.</t>
    </r>
  </si>
  <si>
    <t>Totale Referentie voertuigen</t>
  </si>
  <si>
    <r>
      <rPr>
        <b/>
        <vertAlign val="superscript"/>
        <sz val="8"/>
        <color theme="1"/>
        <rFont val="Verdana"/>
        <family val="2"/>
      </rPr>
      <t>3</t>
    </r>
    <r>
      <rPr>
        <b/>
        <sz val="8"/>
        <color theme="1"/>
        <rFont val="Verdana"/>
        <family val="2"/>
      </rPr>
      <t xml:space="preserve"> De hoogte van het subsidiebedrag die u aanvraagt per voertuig. Deze kosten dient u over te nemen in het aanvraagformulier.</t>
    </r>
  </si>
  <si>
    <t>Totale subsidiabele kosten (nieuw/retrofit)</t>
  </si>
  <si>
    <t>Totale maximale subsidiebedrag (nieuwe/retrofit)</t>
  </si>
  <si>
    <t>Overzicht investeringskosten voertuigen</t>
  </si>
  <si>
    <t>Totale gevraagde subsidiebedrag (nieuw/retrofit)</t>
  </si>
  <si>
    <t>Overige ontvangen subsidiebedragen</t>
  </si>
  <si>
    <t>Correctie begroting (indien van toepassing)</t>
  </si>
  <si>
    <t>Datum</t>
  </si>
  <si>
    <t>Toelichting correctie (PA)</t>
  </si>
  <si>
    <t>Toelichting correctie (FEM)</t>
  </si>
  <si>
    <t>Projecttitel</t>
  </si>
  <si>
    <t>Zaaknummer</t>
  </si>
  <si>
    <t>toelichting correctie</t>
  </si>
  <si>
    <t xml:space="preserve">Gevraagde subsidie percentage </t>
  </si>
  <si>
    <t xml:space="preserve">Gevraagde subsidiepercentage </t>
  </si>
  <si>
    <r>
      <t xml:space="preserve">Overzicht financiering waterstoftankstation </t>
    </r>
    <r>
      <rPr>
        <b/>
        <vertAlign val="superscript"/>
        <sz val="9"/>
        <color theme="1"/>
        <rFont val="Verdana"/>
        <family val="2"/>
      </rPr>
      <t>4</t>
    </r>
    <r>
      <rPr>
        <b/>
        <sz val="9"/>
        <color theme="1"/>
        <rFont val="Verdana"/>
        <family val="2"/>
      </rPr>
      <t xml:space="preserve"> </t>
    </r>
  </si>
  <si>
    <t xml:space="preserve">Correcties </t>
  </si>
  <si>
    <t>Project gegevens</t>
  </si>
  <si>
    <t>Kosten Waterstoftankstation</t>
  </si>
  <si>
    <t>Vul in de onderste tabellen (A1 t/m A7) de kosten van uw project. In het tabblad 'Uitleg posten tankstation' leest u welke kosten voor subsidie in aanmerking komen</t>
  </si>
  <si>
    <r>
      <t xml:space="preserve">In het tabblad 'deelnemer 1 tankstation' kunnen correcties ingevoerd worden door </t>
    </r>
    <r>
      <rPr>
        <b/>
        <sz val="9"/>
        <color rgb="FFFF0000"/>
        <rFont val="Verdana"/>
        <family val="2"/>
      </rPr>
      <t xml:space="preserve">kolommen O t/m Q </t>
    </r>
    <r>
      <rPr>
        <b/>
        <sz val="9"/>
        <color theme="1"/>
        <rFont val="Verdana"/>
        <family val="2"/>
      </rPr>
      <t>zichtbaar te maken, nadat je de beveiliging hebt opgeheven. Correcties worden hier automatisch verwerkt</t>
    </r>
  </si>
  <si>
    <t>Overzicht - Deelnemers en subsidie</t>
  </si>
  <si>
    <r>
      <t>Dagcapaciteit op basis van de vergunning (opschaalbaarheid)</t>
    </r>
    <r>
      <rPr>
        <vertAlign val="superscript"/>
        <sz val="9"/>
        <color rgb="FF000000"/>
        <rFont val="Verdana"/>
        <family val="2"/>
      </rPr>
      <t>2</t>
    </r>
  </si>
  <si>
    <r>
      <rPr>
        <b/>
        <vertAlign val="superscript"/>
        <sz val="9"/>
        <color theme="1"/>
        <rFont val="Verdana"/>
        <family val="2"/>
      </rPr>
      <t>1</t>
    </r>
    <r>
      <rPr>
        <b/>
        <sz val="9"/>
        <color theme="1"/>
        <rFont val="Verdana"/>
        <family val="2"/>
      </rPr>
      <t xml:space="preserve"> De fysieke dagcapaciteit op basis van een offerte van het tankstation</t>
    </r>
  </si>
  <si>
    <r>
      <rPr>
        <b/>
        <vertAlign val="superscript"/>
        <sz val="9"/>
        <color theme="1"/>
        <rFont val="Verdana"/>
        <family val="2"/>
      </rPr>
      <t>4</t>
    </r>
    <r>
      <rPr>
        <b/>
        <sz val="9"/>
        <color theme="1"/>
        <rFont val="Verdana"/>
        <family val="2"/>
      </rPr>
      <t xml:space="preserve"> Totale kosten en financiering van uw project; aanleg of opwaardering van het watertankstation dat geschikt is voor zware waterstofvoertuigen. </t>
    </r>
  </si>
  <si>
    <r>
      <rPr>
        <b/>
        <vertAlign val="superscript"/>
        <sz val="9"/>
        <color theme="1"/>
        <rFont val="Verdana"/>
        <family val="2"/>
      </rPr>
      <t>5</t>
    </r>
    <r>
      <rPr>
        <b/>
        <sz val="9"/>
        <color theme="1"/>
        <rFont val="Verdana"/>
        <family val="2"/>
      </rPr>
      <t xml:space="preserve"> Totale subsidiabele kosten voor aanleg of opwaardering tankstation. Deze kosten dient u over te nemen in het aanvraagformulier.</t>
    </r>
  </si>
  <si>
    <r>
      <rPr>
        <b/>
        <vertAlign val="superscript"/>
        <sz val="9"/>
        <color theme="1"/>
        <rFont val="Verdana"/>
        <family val="2"/>
      </rPr>
      <t>6</t>
    </r>
    <r>
      <rPr>
        <b/>
        <sz val="9"/>
        <color theme="1"/>
        <rFont val="Verdana"/>
        <family val="2"/>
      </rPr>
      <t xml:space="preserve"> De maximale subsidie bedraagt 40% van de totale subsidiabele kosten (aanleg of opwaardering) tot een maximum van €2.000.000.</t>
    </r>
  </si>
  <si>
    <t>- Werkgeverslasten:
  n Werkgeversdeel pensioenpremie
  n WW premie
  n WIA/WAO-premie
  n Bijdrage Zorgverzekeringswet (ZVW)</t>
  </si>
  <si>
    <t xml:space="preserve">totaal inclusief verwerkte correcties. </t>
  </si>
  <si>
    <t xml:space="preserve">Subsidiabele kosten 
(per voertuig) </t>
  </si>
  <si>
    <t xml:space="preserve">Toe te kennen subsidiebedrag 
(per voertuig) </t>
  </si>
  <si>
    <t>Gevraagd subsidiepercentage</t>
  </si>
  <si>
    <t xml:space="preserve">toe te kennen subsidiebedrag 
(per voertuig) </t>
  </si>
  <si>
    <t>Totale toe te kennen subsidiebedrag (nieuw/retrofit)</t>
  </si>
  <si>
    <r>
      <t xml:space="preserve">Bij de voertuigen kan dit door </t>
    </r>
    <r>
      <rPr>
        <b/>
        <sz val="9"/>
        <color rgb="FFFF0000"/>
        <rFont val="Verdana"/>
        <family val="2"/>
      </rPr>
      <t>kolommen</t>
    </r>
    <r>
      <rPr>
        <b/>
        <sz val="9"/>
        <color theme="1"/>
        <rFont val="Verdana"/>
        <family val="2"/>
      </rPr>
      <t xml:space="preserve"> </t>
    </r>
    <r>
      <rPr>
        <b/>
        <sz val="9"/>
        <color rgb="FFFF0000"/>
        <rFont val="Verdana"/>
        <family val="2"/>
      </rPr>
      <t>U t/m W</t>
    </r>
    <r>
      <rPr>
        <b/>
        <sz val="9"/>
        <color theme="1"/>
        <rFont val="Verdana"/>
        <family val="2"/>
      </rPr>
      <t xml:space="preserve"> zichtbaar te maken. </t>
    </r>
  </si>
  <si>
    <t>Totale subsidiabele kosten 
(per voertuig categorie)</t>
  </si>
  <si>
    <t xml:space="preserve">
Deze regeling werkt met de tendermethode. Dit betekent dat alle aanvragen die aan de voorwaarden van de subsidieregeling voldoen een score krijgen op basis van rangschikkingscriteria. Wat deze precies zijn vindt u in de regeling en op onze website </t>
  </si>
  <si>
    <t>in te vullen door RVO</t>
  </si>
  <si>
    <r>
      <rPr>
        <b/>
        <vertAlign val="superscript"/>
        <sz val="9"/>
        <color theme="1"/>
        <rFont val="Verdana"/>
        <family val="2"/>
      </rPr>
      <t>8</t>
    </r>
    <r>
      <rPr>
        <b/>
        <sz val="9"/>
        <color theme="1"/>
        <rFont val="Verdana"/>
        <family val="2"/>
      </rPr>
      <t xml:space="preserve"> Hier vult u in welke andere subsidies u al voor het waterstoftankstation heeft aangevraagd of ontvangen</t>
    </r>
  </si>
  <si>
    <t>Het gaat hier om kosten voor aansluiting van elektrische of andere onderdelen, met inbegrip van leidingen en koppelstukken, afsluiters en ventielen, die nodig zijn voor de aansluiting van de tankinfrastructuur op het net of op een lokale productie- of opslageenheid voor waterstof. De kosten voor de lokale productie-eenheid van waterstof zijn uitgesloten.</t>
  </si>
  <si>
    <t>Grondgebonden werkzaamheden op het terrein van het waterstoftankstation aan werken zoals leidingen en riolering, die noodzakelijk zijn voor de nieuwbouw of verbouw van het waterstoftankstation.</t>
  </si>
  <si>
    <t xml:space="preserve">Het betreft hier aanpassingen die nodig zijn om het tankstation te bereiken vanuit de openbare weg. Het gaat alleen om werkzaamheden op het terrein van het waterstoftankstation. </t>
  </si>
  <si>
    <t>Kosten voor het installeren en testen van de waterstoftankinstallatie met directe toebehoren zelf.</t>
  </si>
  <si>
    <t xml:space="preserve">Dit betreft eventuele andere vergunningen dan de omgevingsvergunning voor de bouw/ opwaardering van het waterstoftankstation. 
De vergunning of ontheffing moet direct te relateren zijn aan het waterstoftankstation. </t>
  </si>
  <si>
    <t xml:space="preserve">Als de exploitant deze werkzaamheden zelf uitvoert, kunnen ook loonkosten hieronder vallen. Deze berekent u door de begrote uren te vermenigvuldigen met het uurtarief. Het uurtarief berekent u door de directe loonkosten per jaar te delen door de contracturen. De contracturen per jaar berekent u door de contracturen per week te vermenigvuldigen met 52. 
In het tabblad "Deelnemer 1 tankstation" is bovenstaande voor u al verwerkt in de formules. U vult in: Het totaal aantal begrote uren voor dit project, het totaal directe loonkosten per jaar en het aantal contracturen per week. 
</t>
  </si>
  <si>
    <t xml:space="preserve">Dit betreft de kosten voor de tankinfrastructuur zelf. 
Hier vult u de kosten in voor (de upgrade of uitbreiding van) de waterstoftankinstallatie zelf met directe toebehoren. Denk hierbij aan de pomp, tankslangen, tanknozzles, benodigde compressor, voorraadtank en koeling voor het tanken.
N.B.: Een externe installatie om duurzame waterstof zelf te produceren en daarbij behorende apparatuur, bijvoorbeeld een ontvochtigingsinstallatie (“chiller”), hoort expliciet niet bij de tankinfrastructuur waar deze subsidie voor bedoeld is. Een on-site productie- en/of opslag-unit voor hernieuwbare waterstof kan wel tot de subsidiabele waterstoftankinfrastructuur gerekend worden, mits de nominale productiecapaciteit niet groter is dan de tankcapaciteit van de waterstoftankinstallatie waar zij op aangesloten is. 
</t>
  </si>
  <si>
    <t>Toelichting op modelbegroting</t>
  </si>
  <si>
    <r>
      <rPr>
        <b/>
        <vertAlign val="superscript"/>
        <sz val="9"/>
        <color theme="1"/>
        <rFont val="Verdana"/>
        <family val="2"/>
      </rPr>
      <t>2</t>
    </r>
    <r>
      <rPr>
        <b/>
        <sz val="9"/>
        <color theme="1"/>
        <rFont val="Verdana"/>
        <family val="2"/>
      </rPr>
      <t xml:space="preserve"> De maximale dagcapaciteit conform vergunning (-aanvraag). U dient hiervoor bewijs aan te leveren in het aanvraagformulier.</t>
    </r>
  </si>
  <si>
    <r>
      <rPr>
        <b/>
        <vertAlign val="superscript"/>
        <sz val="9"/>
        <color theme="1"/>
        <rFont val="Verdana"/>
        <family val="2"/>
      </rPr>
      <t>3</t>
    </r>
    <r>
      <rPr>
        <b/>
        <sz val="9"/>
        <color theme="1"/>
        <rFont val="Verdana"/>
        <family val="2"/>
      </rPr>
      <t xml:space="preserve"> Indien uw waterstoftankstation hernieuwbare waterstof gaat leveren, dan dient u hiervoor bewijs aan te leveren in het aanvraagformulier.</t>
    </r>
  </si>
  <si>
    <r>
      <rPr>
        <b/>
        <vertAlign val="superscript"/>
        <sz val="9"/>
        <color theme="1"/>
        <rFont val="Verdana"/>
        <family val="2"/>
      </rPr>
      <t>7</t>
    </r>
    <r>
      <rPr>
        <b/>
        <sz val="9"/>
        <color theme="1"/>
        <rFont val="Verdana"/>
        <family val="2"/>
      </rPr>
      <t xml:space="preserve"> De hoogte van het gevraagde subsidiebedrag heeft invloed op het aantal punten. Deze kosten dient u over te nemen in het aanvraagformulier.</t>
    </r>
  </si>
  <si>
    <r>
      <t>Overige aangevraagde en/of reeds ontvangen subsidiebedragen</t>
    </r>
    <r>
      <rPr>
        <vertAlign val="superscript"/>
        <sz val="9"/>
        <color theme="1"/>
        <rFont val="Verdana"/>
        <family val="2"/>
      </rPr>
      <t>8</t>
    </r>
  </si>
  <si>
    <t>Overige aangevraagde en/of reeds ontvangen subsidiebedragen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</si>
</sst>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_ * #,##0_ ;_ * \-#,##0_ ;_ * &quot;-&quot;??_ ;_ @_ "/>
    <numFmt numFmtId="165" formatCode="_ &quot;€&quot;\ * #,##0_ ;_ &quot;€&quot;\ * \-#,##0_ ;_ &quot;€&quot;\ * &quot;-&quot;??_ ;_ @_ "/>
    <numFmt numFmtId="166" formatCode="0.0"/>
    <numFmt numFmtId="167" formatCode="&quot;€&quot;\ #,##0.00"/>
  </numFmts>
  <fonts count="6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i/>
      <sz val="10"/>
      <color theme="1"/>
      <name val="Arial"/>
      <family val="2"/>
    </font>
    <font>
      <u/>
      <sz val="10"/>
      <color rgb="FF0000FF"/>
      <name val="Arial"/>
      <family val="2"/>
    </font>
    <font>
      <sz val="9"/>
      <color rgb="FF000000"/>
      <name val="Verdana"/>
      <family val="2"/>
    </font>
    <font>
      <sz val="9"/>
      <color theme="1"/>
      <name val="Verdana"/>
      <family val="2"/>
    </font>
    <font>
      <b/>
      <sz val="9"/>
      <color theme="1"/>
      <name val="Verdana"/>
      <family val="2"/>
    </font>
    <font>
      <b/>
      <sz val="11"/>
      <color theme="1"/>
      <name val="Verdana"/>
      <family val="2"/>
    </font>
    <font>
      <b/>
      <i/>
      <sz val="9"/>
      <color theme="1"/>
      <name val="Verdana"/>
      <family val="2"/>
    </font>
    <font>
      <sz val="11"/>
      <color theme="1"/>
      <name val="Verdana"/>
      <family val="2"/>
    </font>
    <font>
      <b/>
      <sz val="14"/>
      <color rgb="FF000000"/>
      <name val="Verdana"/>
      <family val="2"/>
    </font>
    <font>
      <b/>
      <sz val="9"/>
      <color rgb="FF000000"/>
      <name val="Verdana"/>
      <family val="2"/>
    </font>
    <font>
      <sz val="9"/>
      <color theme="0"/>
      <name val="Verdana"/>
      <family val="2"/>
    </font>
    <font>
      <i/>
      <sz val="9"/>
      <color theme="1"/>
      <name val="Verdana"/>
      <family val="2"/>
    </font>
    <font>
      <i/>
      <sz val="9"/>
      <color rgb="FF000000"/>
      <name val="Verdana"/>
      <family val="2"/>
    </font>
    <font>
      <sz val="9"/>
      <name val="Verdana"/>
      <family val="2"/>
    </font>
    <font>
      <b/>
      <sz val="9"/>
      <color theme="1"/>
      <name val="Calibri"/>
      <family val="2"/>
      <scheme val="minor"/>
    </font>
    <font>
      <sz val="9"/>
      <color theme="1"/>
      <name val="Calibri"/>
      <family val="2"/>
      <scheme val="minor"/>
    </font>
    <font>
      <sz val="9"/>
      <color theme="1"/>
      <name val="Aptos Narrow"/>
      <family val="2"/>
    </font>
    <font>
      <i/>
      <sz val="9"/>
      <name val="Verdana"/>
      <family val="2"/>
    </font>
    <font>
      <b/>
      <sz val="9"/>
      <color rgb="FFFF0000"/>
      <name val="Verdana"/>
      <family val="2"/>
    </font>
    <font>
      <sz val="9"/>
      <color rgb="FFFF0000"/>
      <name val="Verdana"/>
      <family val="2"/>
    </font>
    <font>
      <b/>
      <sz val="9"/>
      <name val="Verdana"/>
      <family val="2"/>
    </font>
    <font>
      <b/>
      <sz val="8"/>
      <color theme="1"/>
      <name val="Verdana"/>
      <family val="2"/>
    </font>
    <font>
      <b/>
      <sz val="9"/>
      <color theme="0"/>
      <name val="Verdana"/>
      <family val="2"/>
    </font>
    <font>
      <sz val="8"/>
      <name val="Calibri"/>
      <family val="2"/>
      <scheme val="minor"/>
    </font>
    <font>
      <b/>
      <sz val="8"/>
      <name val="Verdana"/>
      <family val="2"/>
    </font>
    <font>
      <b/>
      <vertAlign val="superscript"/>
      <sz val="9"/>
      <color theme="1"/>
      <name val="Verdana"/>
      <family val="2"/>
    </font>
    <font>
      <sz val="8"/>
      <color theme="1"/>
      <name val="Verdana"/>
      <family val="2"/>
    </font>
    <font>
      <sz val="8"/>
      <name val="Verdana"/>
      <family val="2"/>
    </font>
    <font>
      <b/>
      <vertAlign val="superscript"/>
      <sz val="8"/>
      <color theme="1"/>
      <name val="Verdana"/>
      <family val="2"/>
    </font>
    <font>
      <b/>
      <sz val="8"/>
      <color rgb="FFFF0000"/>
      <name val="Verdana"/>
      <family val="2"/>
    </font>
    <font>
      <sz val="11"/>
      <name val="Verdana"/>
      <family val="2"/>
    </font>
    <font>
      <vertAlign val="superscript"/>
      <sz val="9"/>
      <color theme="1"/>
      <name val="Verdana"/>
      <family val="2"/>
    </font>
    <font>
      <sz val="11"/>
      <color theme="1"/>
      <name val="Calibri"/>
      <family val="2"/>
      <scheme val="minor"/>
    </font>
    <font>
      <vertAlign val="superscript"/>
      <sz val="9"/>
      <color rgb="FF000000"/>
      <name val="Verdana"/>
      <family val="2"/>
    </font>
    <font>
      <sz val="7.5"/>
      <color theme="1"/>
      <name val="Verdana"/>
      <family val="2"/>
    </font>
    <font>
      <b/>
      <sz val="7.5"/>
      <color theme="1"/>
      <name val="Verdana"/>
      <family val="2"/>
    </font>
    <font>
      <b/>
      <sz val="7.5"/>
      <name val="Verdana"/>
      <family val="2"/>
    </font>
    <font>
      <sz val="7.5"/>
      <name val="Verdana"/>
      <family val="2"/>
    </font>
    <font>
      <b/>
      <sz val="7.5"/>
      <color theme="0"/>
      <name val="Verdana"/>
      <family val="2"/>
    </font>
    <font>
      <sz val="7.5"/>
      <color theme="0"/>
      <name val="Verdana"/>
      <family val="2"/>
    </font>
    <font>
      <sz val="10"/>
      <color theme="1"/>
      <name val="Verdana"/>
      <family val="2"/>
    </font>
    <font>
      <u/>
      <sz val="11"/>
      <color theme="10"/>
      <name val="Calibri"/>
      <family val="2"/>
      <scheme val="minor"/>
    </font>
    <font>
      <b/>
      <sz val="18"/>
      <color theme="1"/>
      <name val="Verdana"/>
      <family val="2"/>
    </font>
    <font>
      <sz val="18"/>
      <color theme="1"/>
      <name val="Verdana"/>
      <family val="2"/>
    </font>
    <font>
      <sz val="12"/>
      <color theme="1"/>
      <name val="Verdana"/>
      <family val="2"/>
    </font>
    <font>
      <b/>
      <sz val="12"/>
      <color theme="1"/>
      <name val="Verdana"/>
      <family val="2"/>
    </font>
    <font>
      <b/>
      <i/>
      <sz val="18"/>
      <color theme="1"/>
      <name val="Verdana"/>
      <family val="2"/>
    </font>
    <font>
      <b/>
      <sz val="10"/>
      <color theme="1"/>
      <name val="Verdana"/>
      <family val="2"/>
    </font>
    <font>
      <sz val="10"/>
      <color rgb="FFC0C0C0"/>
      <name val="Verdana"/>
      <family val="2"/>
    </font>
    <font>
      <u/>
      <sz val="11"/>
      <color theme="10"/>
      <name val="Verdana"/>
      <family val="2"/>
    </font>
    <font>
      <i/>
      <sz val="10"/>
      <color theme="1"/>
      <name val="Verdana"/>
      <family val="2"/>
    </font>
    <font>
      <sz val="10"/>
      <color rgb="FF000000"/>
      <name val="Verdana"/>
      <family val="2"/>
    </font>
    <font>
      <sz val="10"/>
      <name val="Verdana"/>
      <family val="2"/>
    </font>
    <font>
      <b/>
      <i/>
      <sz val="10"/>
      <color theme="1"/>
      <name val="Verdana"/>
      <family val="2"/>
    </font>
    <font>
      <b/>
      <sz val="9"/>
      <color indexed="8"/>
      <name val="Verdana"/>
      <family val="2"/>
    </font>
    <font>
      <sz val="11"/>
      <color theme="1"/>
      <name val="Calibri"/>
      <scheme val="minor"/>
    </font>
  </fonts>
  <fills count="26">
    <fill>
      <patternFill patternType="none"/>
    </fill>
    <fill>
      <patternFill patternType="gray125"/>
    </fill>
    <fill>
      <patternFill patternType="solid">
        <fgColor theme="0"/>
        <bgColor theme="0"/>
      </patternFill>
    </fill>
    <fill>
      <patternFill patternType="solid">
        <fgColor rgb="FFF7FFCD"/>
        <bgColor rgb="FFF7FFCD"/>
      </patternFill>
    </fill>
    <fill>
      <patternFill patternType="solid">
        <fgColor rgb="FFDEEAF6"/>
        <bgColor rgb="FFDEEAF6"/>
      </patternFill>
    </fill>
    <fill>
      <patternFill patternType="solid">
        <fgColor theme="8" tint="0.79998168889431442"/>
        <bgColor indexed="64"/>
      </patternFill>
    </fill>
    <fill>
      <patternFill patternType="solid">
        <fgColor theme="0" tint="-4.9989318521683403E-2"/>
        <bgColor rgb="FFDEEAF6"/>
      </patternFill>
    </fill>
    <fill>
      <patternFill patternType="solid">
        <fgColor theme="8" tint="0.79998168889431442"/>
        <bgColor rgb="FFDEEAF6"/>
      </patternFill>
    </fill>
    <fill>
      <patternFill patternType="solid">
        <fgColor rgb="FFF7FFCD"/>
        <bgColor rgb="FFDEEAF6"/>
      </patternFill>
    </fill>
    <fill>
      <patternFill patternType="solid">
        <fgColor theme="8" tint="0.79998168889431442"/>
        <bgColor rgb="FFF7FFCD"/>
      </patternFill>
    </fill>
    <fill>
      <patternFill patternType="solid">
        <fgColor theme="0"/>
        <bgColor indexed="64"/>
      </patternFill>
    </fill>
    <fill>
      <patternFill patternType="solid">
        <fgColor theme="0"/>
        <bgColor rgb="FFDEEAF6"/>
      </patternFill>
    </fill>
    <fill>
      <patternFill patternType="solid">
        <fgColor theme="8" tint="0.79998168889431442"/>
        <bgColor theme="0"/>
      </patternFill>
    </fill>
    <fill>
      <patternFill patternType="solid">
        <fgColor rgb="FFF7FFCD"/>
        <bgColor rgb="FFC5E0B3"/>
      </patternFill>
    </fill>
    <fill>
      <patternFill patternType="solid">
        <fgColor theme="8" tint="0.79998168889431442"/>
        <bgColor rgb="FFC5E0B3"/>
      </patternFill>
    </fill>
    <fill>
      <patternFill patternType="solid">
        <fgColor theme="0"/>
        <bgColor rgb="FFF7FFCD"/>
      </patternFill>
    </fill>
    <fill>
      <patternFill patternType="solid">
        <fgColor rgb="FFF7FFCD"/>
        <bgColor theme="0"/>
      </patternFill>
    </fill>
    <fill>
      <patternFill patternType="solid">
        <fgColor rgb="FF0070C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7FFCD"/>
        <bgColor indexed="64"/>
      </patternFill>
    </fill>
    <fill>
      <patternFill patternType="solid">
        <fgColor rgb="FFFFC000"/>
        <bgColor indexed="64"/>
      </patternFill>
    </fill>
    <fill>
      <patternFill patternType="solid">
        <fgColor theme="8" tint="0.79998168889431442"/>
        <bgColor rgb="FF000000"/>
      </patternFill>
    </fill>
    <fill>
      <patternFill patternType="solid">
        <fgColor theme="8" tint="0.79998168889431442"/>
        <bgColor theme="1"/>
      </patternFill>
    </fill>
    <fill>
      <patternFill patternType="solid">
        <fgColor theme="0"/>
        <bgColor rgb="FF000000"/>
      </patternFill>
    </fill>
    <fill>
      <patternFill patternType="solid">
        <fgColor theme="0"/>
        <bgColor rgb="FFC5E0B3"/>
      </patternFill>
    </fill>
  </fills>
  <borders count="28">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diagonal/>
    </border>
    <border>
      <left/>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3" fillId="0" borderId="8"/>
    <xf numFmtId="9" fontId="37" fillId="0" borderId="0" applyFont="0" applyFill="0" applyBorder="0" applyAlignment="0" applyProtection="0"/>
    <xf numFmtId="0" fontId="46" fillId="0" borderId="0" applyNumberFormat="0" applyFill="0" applyBorder="0" applyAlignment="0" applyProtection="0"/>
    <xf numFmtId="0" fontId="1" fillId="0" borderId="8"/>
    <xf numFmtId="44" fontId="60" fillId="0" borderId="0" applyFont="0" applyFill="0" applyBorder="0" applyAlignment="0" applyProtection="0"/>
  </cellStyleXfs>
  <cellXfs count="498">
    <xf numFmtId="0" fontId="0" fillId="0" borderId="0" xfId="0"/>
    <xf numFmtId="0" fontId="20" fillId="0" borderId="0" xfId="0" applyFont="1"/>
    <xf numFmtId="0" fontId="19" fillId="0" borderId="17" xfId="0" applyFont="1" applyBorder="1"/>
    <xf numFmtId="0" fontId="20" fillId="0" borderId="17" xfId="0" applyFont="1" applyBorder="1"/>
    <xf numFmtId="0" fontId="8" fillId="11" borderId="8" xfId="0" applyFont="1" applyFill="1" applyBorder="1" applyAlignment="1">
      <alignment horizontal="left" vertical="center"/>
    </xf>
    <xf numFmtId="0" fontId="8" fillId="11" borderId="8" xfId="0" applyFont="1" applyFill="1" applyBorder="1" applyAlignment="1">
      <alignment horizontal="center" vertical="center"/>
    </xf>
    <xf numFmtId="0" fontId="7" fillId="11" borderId="8" xfId="0" applyFont="1" applyFill="1" applyBorder="1" applyAlignment="1">
      <alignment horizontal="left" vertical="center"/>
    </xf>
    <xf numFmtId="0" fontId="22" fillId="6" borderId="19" xfId="0" applyFont="1" applyFill="1" applyBorder="1" applyAlignment="1">
      <alignment horizontal="center" vertical="center"/>
    </xf>
    <xf numFmtId="0" fontId="15" fillId="0" borderId="8" xfId="0" applyFont="1" applyBorder="1" applyAlignment="1">
      <alignment horizontal="center" vertical="center"/>
    </xf>
    <xf numFmtId="0" fontId="18" fillId="11" borderId="8" xfId="0" applyFont="1" applyFill="1" applyBorder="1" applyAlignment="1">
      <alignment horizontal="left" vertical="center"/>
    </xf>
    <xf numFmtId="165" fontId="9" fillId="10" borderId="8" xfId="0" applyNumberFormat="1" applyFont="1" applyFill="1" applyBorder="1" applyAlignment="1">
      <alignment horizontal="center" vertical="center"/>
    </xf>
    <xf numFmtId="0" fontId="8" fillId="11" borderId="8" xfId="0" applyFont="1" applyFill="1" applyBorder="1" applyAlignment="1">
      <alignment horizontal="right" vertical="center"/>
    </xf>
    <xf numFmtId="0" fontId="8" fillId="7" borderId="17" xfId="0" applyFont="1" applyFill="1" applyBorder="1" applyAlignment="1">
      <alignment horizontal="left" vertical="center"/>
    </xf>
    <xf numFmtId="0" fontId="9" fillId="7" borderId="17" xfId="0" applyFont="1" applyFill="1" applyBorder="1" applyAlignment="1">
      <alignment horizontal="left" vertical="center"/>
    </xf>
    <xf numFmtId="0" fontId="8" fillId="10" borderId="8" xfId="0" applyFont="1" applyFill="1" applyBorder="1" applyAlignment="1">
      <alignment horizontal="center" vertical="center"/>
    </xf>
    <xf numFmtId="0" fontId="18" fillId="10" borderId="8" xfId="0" applyFont="1" applyFill="1" applyBorder="1" applyAlignment="1">
      <alignment horizontal="left" vertical="center"/>
    </xf>
    <xf numFmtId="0" fontId="8" fillId="10" borderId="8" xfId="0" applyFont="1" applyFill="1" applyBorder="1" applyAlignment="1">
      <alignment horizontal="right" vertical="center"/>
    </xf>
    <xf numFmtId="0" fontId="8" fillId="10" borderId="8" xfId="0" applyFont="1" applyFill="1" applyBorder="1" applyAlignment="1">
      <alignment horizontal="left" vertical="center"/>
    </xf>
    <xf numFmtId="0" fontId="9" fillId="7" borderId="17" xfId="0" applyFont="1" applyFill="1" applyBorder="1" applyAlignment="1">
      <alignment horizontal="center" vertical="center"/>
    </xf>
    <xf numFmtId="44" fontId="9" fillId="7" borderId="17" xfId="0" applyNumberFormat="1" applyFont="1" applyFill="1" applyBorder="1" applyAlignment="1">
      <alignment horizontal="center" vertical="center"/>
    </xf>
    <xf numFmtId="0" fontId="8" fillId="7" borderId="17" xfId="0" applyFont="1" applyFill="1" applyBorder="1" applyAlignment="1">
      <alignment horizontal="center" vertical="center"/>
    </xf>
    <xf numFmtId="44" fontId="8" fillId="14" borderId="17" xfId="0" applyNumberFormat="1" applyFont="1" applyFill="1" applyBorder="1" applyAlignment="1">
      <alignment horizontal="center" vertical="center"/>
    </xf>
    <xf numFmtId="44" fontId="8" fillId="7" borderId="17" xfId="0" applyNumberFormat="1" applyFont="1" applyFill="1" applyBorder="1" applyAlignment="1">
      <alignment horizontal="center" vertical="center"/>
    </xf>
    <xf numFmtId="165" fontId="8" fillId="7" borderId="17" xfId="0" applyNumberFormat="1" applyFont="1" applyFill="1" applyBorder="1" applyAlignment="1">
      <alignment horizontal="center" vertical="center"/>
    </xf>
    <xf numFmtId="166" fontId="18" fillId="7" borderId="17" xfId="0" applyNumberFormat="1" applyFont="1" applyFill="1" applyBorder="1" applyAlignment="1">
      <alignment horizontal="center" vertical="center"/>
    </xf>
    <xf numFmtId="0" fontId="13" fillId="2" borderId="8" xfId="0" applyFont="1" applyFill="1" applyBorder="1" applyAlignment="1">
      <alignment horizontal="left" vertical="center"/>
    </xf>
    <xf numFmtId="166" fontId="18" fillId="11" borderId="8" xfId="0" applyNumberFormat="1" applyFont="1" applyFill="1" applyBorder="1" applyAlignment="1">
      <alignment horizontal="right" vertical="center"/>
    </xf>
    <xf numFmtId="0" fontId="24" fillId="11" borderId="8" xfId="0" applyFont="1" applyFill="1" applyBorder="1" applyAlignment="1">
      <alignment horizontal="left" vertical="center"/>
    </xf>
    <xf numFmtId="2" fontId="9" fillId="7" borderId="17" xfId="0" applyNumberFormat="1" applyFont="1" applyFill="1" applyBorder="1" applyAlignment="1">
      <alignment horizontal="center" vertical="center"/>
    </xf>
    <xf numFmtId="2" fontId="8" fillId="7" borderId="17" xfId="0" applyNumberFormat="1" applyFont="1" applyFill="1" applyBorder="1" applyAlignment="1">
      <alignment horizontal="center" vertical="center"/>
    </xf>
    <xf numFmtId="0" fontId="9" fillId="11" borderId="8" xfId="0" applyFont="1" applyFill="1" applyBorder="1" applyAlignment="1">
      <alignment vertical="center"/>
    </xf>
    <xf numFmtId="0" fontId="9" fillId="11" borderId="8" xfId="0" applyFont="1" applyFill="1" applyBorder="1" applyAlignment="1">
      <alignment horizontal="left" vertical="center"/>
    </xf>
    <xf numFmtId="164" fontId="11" fillId="11" borderId="8" xfId="0" applyNumberFormat="1" applyFont="1" applyFill="1" applyBorder="1" applyAlignment="1">
      <alignment horizontal="left" vertical="center"/>
    </xf>
    <xf numFmtId="0" fontId="7" fillId="11" borderId="8" xfId="0" applyFont="1" applyFill="1" applyBorder="1" applyAlignment="1">
      <alignment vertical="center"/>
    </xf>
    <xf numFmtId="0" fontId="8" fillId="11" borderId="8" xfId="0" applyFont="1" applyFill="1" applyBorder="1" applyAlignment="1">
      <alignment vertical="center"/>
    </xf>
    <xf numFmtId="0" fontId="13" fillId="11" borderId="8" xfId="0" applyFont="1" applyFill="1" applyBorder="1" applyAlignment="1">
      <alignment horizontal="left" vertical="center"/>
    </xf>
    <xf numFmtId="0" fontId="14" fillId="11" borderId="8" xfId="0" applyFont="1" applyFill="1" applyBorder="1" applyAlignment="1">
      <alignment horizontal="left" vertical="center"/>
    </xf>
    <xf numFmtId="0" fontId="8" fillId="11" borderId="8" xfId="0" applyFont="1" applyFill="1" applyBorder="1" applyAlignment="1">
      <alignment horizontal="left" vertical="center" wrapText="1"/>
    </xf>
    <xf numFmtId="0" fontId="17" fillId="11" borderId="8" xfId="0" applyFont="1" applyFill="1" applyBorder="1" applyAlignment="1">
      <alignment horizontal="center" vertical="center"/>
    </xf>
    <xf numFmtId="0" fontId="7" fillId="11" borderId="8" xfId="0" applyFont="1" applyFill="1" applyBorder="1" applyAlignment="1">
      <alignment horizontal="left" vertical="center" wrapText="1"/>
    </xf>
    <xf numFmtId="0" fontId="22" fillId="11" borderId="8" xfId="0" applyFont="1" applyFill="1" applyBorder="1" applyAlignment="1">
      <alignment horizontal="center" vertical="center"/>
    </xf>
    <xf numFmtId="0" fontId="18" fillId="11" borderId="8" xfId="0" applyFont="1" applyFill="1" applyBorder="1" applyAlignment="1">
      <alignment horizontal="left" vertical="center" wrapText="1"/>
    </xf>
    <xf numFmtId="44" fontId="8" fillId="11" borderId="8" xfId="0" applyNumberFormat="1" applyFont="1" applyFill="1" applyBorder="1" applyAlignment="1">
      <alignment horizontal="center" vertical="center"/>
    </xf>
    <xf numFmtId="44" fontId="18" fillId="11" borderId="8" xfId="0" applyNumberFormat="1" applyFont="1" applyFill="1" applyBorder="1" applyAlignment="1">
      <alignment horizontal="center" vertical="center"/>
    </xf>
    <xf numFmtId="0" fontId="9" fillId="12" borderId="17" xfId="0" applyFont="1" applyFill="1" applyBorder="1" applyAlignment="1">
      <alignment horizontal="center" vertical="center" wrapText="1"/>
    </xf>
    <xf numFmtId="0" fontId="9" fillId="7" borderId="17" xfId="0" applyFont="1" applyFill="1" applyBorder="1" applyAlignment="1">
      <alignment horizontal="center" vertical="center" wrapText="1"/>
    </xf>
    <xf numFmtId="44" fontId="8" fillId="12" borderId="17" xfId="0" applyNumberFormat="1" applyFont="1" applyFill="1" applyBorder="1" applyAlignment="1">
      <alignment horizontal="center" vertical="center"/>
    </xf>
    <xf numFmtId="165" fontId="8" fillId="11" borderId="8" xfId="0" applyNumberFormat="1" applyFont="1" applyFill="1" applyBorder="1" applyAlignment="1">
      <alignment horizontal="left" vertical="center"/>
    </xf>
    <xf numFmtId="165" fontId="18" fillId="11" borderId="8" xfId="0" applyNumberFormat="1" applyFont="1" applyFill="1" applyBorder="1" applyAlignment="1">
      <alignment horizontal="left" vertical="center"/>
    </xf>
    <xf numFmtId="44" fontId="7" fillId="11" borderId="8" xfId="0" applyNumberFormat="1" applyFont="1" applyFill="1" applyBorder="1" applyAlignment="1">
      <alignment horizontal="left" vertical="center"/>
    </xf>
    <xf numFmtId="44" fontId="18" fillId="11" borderId="8" xfId="0" applyNumberFormat="1" applyFont="1" applyFill="1" applyBorder="1" applyAlignment="1">
      <alignment horizontal="left" vertical="center"/>
    </xf>
    <xf numFmtId="9" fontId="9" fillId="2" borderId="8" xfId="0" applyNumberFormat="1" applyFont="1" applyFill="1" applyBorder="1" applyAlignment="1">
      <alignment vertical="center"/>
    </xf>
    <xf numFmtId="44" fontId="7" fillId="12" borderId="17" xfId="0" applyNumberFormat="1" applyFont="1" applyFill="1" applyBorder="1" applyAlignment="1">
      <alignment horizontal="center" vertical="center"/>
    </xf>
    <xf numFmtId="0" fontId="23" fillId="11" borderId="8" xfId="0" applyFont="1" applyFill="1" applyBorder="1" applyAlignment="1">
      <alignment horizontal="left" vertical="center"/>
    </xf>
    <xf numFmtId="0" fontId="27" fillId="11" borderId="8" xfId="0" applyFont="1" applyFill="1" applyBorder="1" applyAlignment="1">
      <alignment horizontal="left" vertical="center"/>
    </xf>
    <xf numFmtId="165" fontId="8" fillId="11" borderId="8" xfId="0" applyNumberFormat="1" applyFont="1" applyFill="1" applyBorder="1" applyAlignment="1">
      <alignment horizontal="right" vertical="center"/>
    </xf>
    <xf numFmtId="0" fontId="7" fillId="11" borderId="8" xfId="0" applyFont="1" applyFill="1" applyBorder="1" applyAlignment="1">
      <alignment horizontal="center" vertical="center"/>
    </xf>
    <xf numFmtId="0" fontId="7" fillId="11" borderId="8" xfId="0" applyFont="1" applyFill="1" applyBorder="1" applyAlignment="1">
      <alignment horizontal="right" vertical="center"/>
    </xf>
    <xf numFmtId="165" fontId="9" fillId="2" borderId="8" xfId="0" applyNumberFormat="1" applyFont="1" applyFill="1" applyBorder="1" applyAlignment="1">
      <alignment horizontal="center" vertical="center"/>
    </xf>
    <xf numFmtId="0" fontId="8" fillId="10" borderId="0" xfId="0" applyFont="1" applyFill="1" applyAlignment="1">
      <alignment horizontal="left" vertical="center"/>
    </xf>
    <xf numFmtId="0" fontId="20" fillId="0" borderId="0" xfId="0" applyFont="1" applyAlignment="1">
      <alignment horizontal="center" vertical="center"/>
    </xf>
    <xf numFmtId="0" fontId="8" fillId="10" borderId="8" xfId="0" applyFont="1" applyFill="1" applyBorder="1" applyAlignment="1">
      <alignment vertical="center"/>
    </xf>
    <xf numFmtId="1" fontId="15" fillId="0" borderId="8" xfId="0" applyNumberFormat="1" applyFont="1" applyBorder="1" applyAlignment="1">
      <alignment horizontal="center" vertical="center"/>
    </xf>
    <xf numFmtId="44" fontId="18" fillId="0" borderId="0" xfId="0" applyNumberFormat="1" applyFont="1" applyAlignment="1">
      <alignment horizontal="left" vertical="center"/>
    </xf>
    <xf numFmtId="0" fontId="18" fillId="0" borderId="0" xfId="0" applyFont="1" applyAlignment="1">
      <alignment horizontal="left" vertical="center"/>
    </xf>
    <xf numFmtId="0" fontId="18" fillId="10" borderId="0" xfId="0" applyFont="1" applyFill="1" applyAlignment="1">
      <alignment vertical="center"/>
    </xf>
    <xf numFmtId="0" fontId="8" fillId="10" borderId="0" xfId="0" applyFont="1" applyFill="1" applyAlignment="1">
      <alignment vertical="center"/>
    </xf>
    <xf numFmtId="0" fontId="8" fillId="0" borderId="0" xfId="0" applyFont="1" applyAlignment="1">
      <alignment vertical="center"/>
    </xf>
    <xf numFmtId="0" fontId="8" fillId="0" borderId="8" xfId="0" applyFont="1" applyBorder="1" applyAlignment="1">
      <alignment vertical="center"/>
    </xf>
    <xf numFmtId="0" fontId="18" fillId="0" borderId="0" xfId="0" applyFont="1" applyAlignment="1">
      <alignment vertical="center"/>
    </xf>
    <xf numFmtId="0" fontId="18" fillId="10" borderId="0" xfId="0" applyFont="1" applyFill="1" applyAlignment="1">
      <alignment horizontal="left" vertical="center"/>
    </xf>
    <xf numFmtId="0" fontId="8" fillId="0" borderId="8" xfId="0" applyFont="1" applyBorder="1" applyAlignment="1">
      <alignment horizontal="center" vertical="center"/>
    </xf>
    <xf numFmtId="0" fontId="8" fillId="0" borderId="0" xfId="0" applyFont="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9" fillId="0" borderId="8" xfId="0" applyFont="1" applyBorder="1" applyAlignment="1">
      <alignment vertical="center"/>
    </xf>
    <xf numFmtId="1" fontId="25" fillId="0" borderId="0" xfId="0" applyNumberFormat="1" applyFont="1" applyAlignment="1">
      <alignment horizontal="right" vertical="center"/>
    </xf>
    <xf numFmtId="0" fontId="8" fillId="0" borderId="8" xfId="0" applyFont="1" applyBorder="1" applyAlignment="1">
      <alignment horizontal="left" vertical="center"/>
    </xf>
    <xf numFmtId="0" fontId="9" fillId="0" borderId="8" xfId="0" applyFont="1" applyBorder="1" applyAlignment="1">
      <alignment horizontal="left" vertical="center"/>
    </xf>
    <xf numFmtId="165" fontId="8" fillId="14" borderId="17" xfId="0" applyNumberFormat="1" applyFont="1" applyFill="1" applyBorder="1" applyAlignment="1">
      <alignment vertical="center"/>
    </xf>
    <xf numFmtId="44" fontId="8" fillId="7" borderId="17" xfId="0" applyNumberFormat="1" applyFont="1" applyFill="1" applyBorder="1" applyAlignment="1">
      <alignment horizontal="left" vertical="center"/>
    </xf>
    <xf numFmtId="9" fontId="8" fillId="12" borderId="17" xfId="0" applyNumberFormat="1" applyFont="1" applyFill="1" applyBorder="1" applyAlignment="1">
      <alignment vertical="center"/>
    </xf>
    <xf numFmtId="0" fontId="26" fillId="11" borderId="8" xfId="0" applyFont="1" applyFill="1" applyBorder="1" applyAlignment="1">
      <alignment horizontal="left" vertical="center"/>
    </xf>
    <xf numFmtId="0" fontId="24" fillId="0" borderId="0" xfId="0" applyFont="1" applyAlignment="1">
      <alignment vertical="center"/>
    </xf>
    <xf numFmtId="0" fontId="24" fillId="10" borderId="0" xfId="0" applyFont="1" applyFill="1" applyAlignment="1">
      <alignment vertical="center"/>
    </xf>
    <xf numFmtId="0" fontId="24" fillId="10" borderId="8" xfId="0" applyFont="1" applyFill="1" applyBorder="1" applyAlignment="1">
      <alignment vertical="center"/>
    </xf>
    <xf numFmtId="44" fontId="8" fillId="2" borderId="8" xfId="0" applyNumberFormat="1" applyFont="1" applyFill="1" applyBorder="1" applyAlignment="1">
      <alignment horizontal="center" vertical="center"/>
    </xf>
    <xf numFmtId="0" fontId="24" fillId="10" borderId="8" xfId="0" applyFont="1" applyFill="1" applyBorder="1" applyAlignment="1">
      <alignment vertical="center" wrapText="1"/>
    </xf>
    <xf numFmtId="0" fontId="8" fillId="3" borderId="17" xfId="0" applyFont="1" applyFill="1" applyBorder="1" applyAlignment="1" applyProtection="1">
      <alignment horizontal="left" vertical="center"/>
      <protection locked="0"/>
    </xf>
    <xf numFmtId="0" fontId="8" fillId="3" borderId="17" xfId="0" applyFont="1" applyFill="1" applyBorder="1" applyAlignment="1" applyProtection="1">
      <alignment vertical="center"/>
      <protection locked="0"/>
    </xf>
    <xf numFmtId="44" fontId="8" fillId="16" borderId="17" xfId="0" applyNumberFormat="1"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44" fontId="8" fillId="3" borderId="17" xfId="0" applyNumberFormat="1" applyFont="1" applyFill="1" applyBorder="1" applyAlignment="1" applyProtection="1">
      <alignment horizontal="center" vertical="center"/>
      <protection locked="0"/>
    </xf>
    <xf numFmtId="44" fontId="7" fillId="13" borderId="17" xfId="0" applyNumberFormat="1" applyFont="1" applyFill="1" applyBorder="1" applyAlignment="1" applyProtection="1">
      <alignment horizontal="center" vertical="center"/>
      <protection locked="0"/>
    </xf>
    <xf numFmtId="44" fontId="8" fillId="13" borderId="17" xfId="0" applyNumberFormat="1" applyFont="1" applyFill="1" applyBorder="1" applyAlignment="1" applyProtection="1">
      <alignment vertical="center"/>
      <protection locked="0"/>
    </xf>
    <xf numFmtId="0" fontId="8" fillId="10" borderId="8" xfId="1" applyFont="1" applyFill="1" applyAlignment="1">
      <alignment horizontal="left" vertical="center"/>
    </xf>
    <xf numFmtId="0" fontId="8" fillId="10" borderId="8" xfId="1" applyFont="1" applyFill="1" applyAlignment="1">
      <alignment horizontal="center" vertical="center"/>
    </xf>
    <xf numFmtId="0" fontId="8" fillId="11" borderId="8" xfId="1" applyFont="1" applyFill="1" applyAlignment="1">
      <alignment horizontal="left" vertical="center"/>
    </xf>
    <xf numFmtId="0" fontId="8" fillId="11" borderId="8" xfId="1" applyFont="1" applyFill="1" applyAlignment="1">
      <alignment horizontal="center" vertical="center"/>
    </xf>
    <xf numFmtId="0" fontId="9" fillId="10" borderId="8" xfId="1" applyFont="1" applyFill="1" applyAlignment="1">
      <alignment horizontal="left" vertical="center"/>
    </xf>
    <xf numFmtId="0" fontId="8" fillId="7" borderId="17" xfId="1" applyFont="1" applyFill="1" applyBorder="1" applyAlignment="1">
      <alignment horizontal="left" vertical="center"/>
    </xf>
    <xf numFmtId="0" fontId="27" fillId="11" borderId="8" xfId="1" applyFont="1" applyFill="1" applyAlignment="1">
      <alignment horizontal="left" vertical="center"/>
    </xf>
    <xf numFmtId="0" fontId="8" fillId="0" borderId="8" xfId="1" applyFont="1" applyAlignment="1">
      <alignment horizontal="left" vertical="center"/>
    </xf>
    <xf numFmtId="0" fontId="8" fillId="10" borderId="8" xfId="1" applyFont="1" applyFill="1" applyAlignment="1">
      <alignment vertical="center"/>
    </xf>
    <xf numFmtId="0" fontId="8" fillId="0" borderId="8" xfId="1" applyFont="1" applyAlignment="1">
      <alignment vertical="center"/>
    </xf>
    <xf numFmtId="0" fontId="9" fillId="11" borderId="8" xfId="1" applyFont="1" applyFill="1" applyAlignment="1">
      <alignment horizontal="left" vertical="center"/>
    </xf>
    <xf numFmtId="0" fontId="8" fillId="15" borderId="8" xfId="1" applyFont="1" applyFill="1" applyAlignment="1">
      <alignment horizontal="left" vertical="center"/>
    </xf>
    <xf numFmtId="0" fontId="23" fillId="11" borderId="8" xfId="1" applyFont="1" applyFill="1" applyAlignment="1">
      <alignment vertical="center" wrapText="1"/>
    </xf>
    <xf numFmtId="0" fontId="8" fillId="7" borderId="18" xfId="1" applyFont="1" applyFill="1" applyBorder="1" applyAlignment="1">
      <alignment horizontal="left" vertical="center"/>
    </xf>
    <xf numFmtId="0" fontId="8" fillId="7" borderId="20" xfId="1" applyFont="1" applyFill="1" applyBorder="1" applyAlignment="1">
      <alignment horizontal="left" vertical="center"/>
    </xf>
    <xf numFmtId="0" fontId="8" fillId="7" borderId="19" xfId="1" applyFont="1" applyFill="1" applyBorder="1" applyAlignment="1">
      <alignment horizontal="left" vertical="center"/>
    </xf>
    <xf numFmtId="0" fontId="7" fillId="7" borderId="18" xfId="1" applyFont="1" applyFill="1" applyBorder="1" applyAlignment="1">
      <alignment horizontal="left" vertical="center"/>
    </xf>
    <xf numFmtId="0" fontId="7" fillId="7" borderId="20" xfId="1" applyFont="1" applyFill="1" applyBorder="1" applyAlignment="1">
      <alignment horizontal="left" vertical="center"/>
    </xf>
    <xf numFmtId="0" fontId="7" fillId="7" borderId="19" xfId="1" applyFont="1" applyFill="1" applyBorder="1" applyAlignment="1">
      <alignment horizontal="left" vertical="center"/>
    </xf>
    <xf numFmtId="44" fontId="8" fillId="14" borderId="17" xfId="1" applyNumberFormat="1" applyFont="1" applyFill="1" applyBorder="1" applyAlignment="1">
      <alignment horizontal="left" vertical="center"/>
    </xf>
    <xf numFmtId="0" fontId="8" fillId="7" borderId="18" xfId="1" applyFont="1" applyFill="1" applyBorder="1" applyAlignment="1">
      <alignment vertical="center"/>
    </xf>
    <xf numFmtId="0" fontId="8" fillId="7" borderId="20" xfId="1" applyFont="1" applyFill="1" applyBorder="1" applyAlignment="1">
      <alignment vertical="center"/>
    </xf>
    <xf numFmtId="0" fontId="8" fillId="7" borderId="19" xfId="1" applyFont="1" applyFill="1" applyBorder="1" applyAlignment="1">
      <alignment vertical="center"/>
    </xf>
    <xf numFmtId="44" fontId="8" fillId="12" borderId="17" xfId="1" applyNumberFormat="1" applyFont="1" applyFill="1" applyBorder="1" applyAlignment="1">
      <alignment horizontal="left" vertical="center"/>
    </xf>
    <xf numFmtId="9" fontId="8" fillId="7" borderId="17" xfId="1" applyNumberFormat="1" applyFont="1" applyFill="1" applyBorder="1" applyAlignment="1">
      <alignment horizontal="right" vertical="center"/>
    </xf>
    <xf numFmtId="0" fontId="8" fillId="7" borderId="22" xfId="1" applyFont="1" applyFill="1" applyBorder="1" applyAlignment="1">
      <alignment horizontal="left" vertical="center"/>
    </xf>
    <xf numFmtId="0" fontId="8" fillId="7" borderId="21" xfId="1" applyFont="1" applyFill="1" applyBorder="1" applyAlignment="1">
      <alignment horizontal="left" vertical="center"/>
    </xf>
    <xf numFmtId="44" fontId="8" fillId="12" borderId="19" xfId="1" applyNumberFormat="1" applyFont="1" applyFill="1" applyBorder="1" applyAlignment="1">
      <alignment horizontal="left" vertical="center"/>
    </xf>
    <xf numFmtId="0" fontId="8" fillId="2" borderId="8" xfId="1" applyFont="1" applyFill="1" applyAlignment="1">
      <alignment horizontal="left" vertical="center"/>
    </xf>
    <xf numFmtId="0" fontId="7" fillId="2" borderId="8" xfId="1" applyFont="1" applyFill="1" applyAlignment="1">
      <alignment horizontal="left" vertical="center"/>
    </xf>
    <xf numFmtId="9" fontId="8" fillId="2" borderId="8" xfId="1" applyNumberFormat="1" applyFont="1" applyFill="1" applyAlignment="1">
      <alignment horizontal="center" vertical="center"/>
    </xf>
    <xf numFmtId="0" fontId="9" fillId="15" borderId="8" xfId="1" applyFont="1" applyFill="1" applyAlignment="1">
      <alignment horizontal="left" vertical="center"/>
    </xf>
    <xf numFmtId="0" fontId="9" fillId="15" borderId="8" xfId="1" applyFont="1" applyFill="1" applyAlignment="1">
      <alignment vertical="center"/>
    </xf>
    <xf numFmtId="44" fontId="9" fillId="15" borderId="8" xfId="1" applyNumberFormat="1" applyFont="1" applyFill="1" applyAlignment="1">
      <alignment horizontal="left" vertical="center"/>
    </xf>
    <xf numFmtId="0" fontId="8" fillId="15" borderId="8" xfId="1" applyFont="1" applyFill="1" applyAlignment="1">
      <alignment horizontal="center" vertical="center"/>
    </xf>
    <xf numFmtId="0" fontId="9" fillId="9" borderId="17" xfId="1" applyFont="1" applyFill="1" applyBorder="1" applyAlignment="1">
      <alignment horizontal="center" vertical="center"/>
    </xf>
    <xf numFmtId="0" fontId="16" fillId="15" borderId="8" xfId="1" applyFont="1" applyFill="1" applyAlignment="1">
      <alignment horizontal="left" vertical="center"/>
    </xf>
    <xf numFmtId="0" fontId="8" fillId="15" borderId="8" xfId="1" applyFont="1" applyFill="1" applyAlignment="1">
      <alignment vertical="center"/>
    </xf>
    <xf numFmtId="44" fontId="8" fillId="15" borderId="8" xfId="1" applyNumberFormat="1" applyFont="1" applyFill="1" applyAlignment="1">
      <alignment horizontal="left" vertical="center"/>
    </xf>
    <xf numFmtId="44" fontId="8" fillId="15" borderId="8" xfId="1" applyNumberFormat="1" applyFont="1" applyFill="1" applyAlignment="1">
      <alignment horizontal="center" vertical="center"/>
    </xf>
    <xf numFmtId="0" fontId="9" fillId="15" borderId="8" xfId="1" applyFont="1" applyFill="1" applyAlignment="1">
      <alignment vertical="center" wrapText="1"/>
    </xf>
    <xf numFmtId="44" fontId="9" fillId="9" borderId="17" xfId="1" applyNumberFormat="1" applyFont="1" applyFill="1" applyBorder="1" applyAlignment="1">
      <alignment horizontal="center" vertical="center"/>
    </xf>
    <xf numFmtId="44" fontId="9" fillId="9" borderId="17" xfId="1" applyNumberFormat="1" applyFont="1" applyFill="1" applyBorder="1" applyAlignment="1">
      <alignment horizontal="left" vertical="center"/>
    </xf>
    <xf numFmtId="0" fontId="9" fillId="9" borderId="17" xfId="1" applyFont="1" applyFill="1" applyBorder="1" applyAlignment="1">
      <alignment horizontal="center" vertical="center" wrapText="1"/>
    </xf>
    <xf numFmtId="0" fontId="7" fillId="7" borderId="18" xfId="0" applyFont="1" applyFill="1" applyBorder="1" applyAlignment="1">
      <alignment horizontal="left" vertical="center"/>
    </xf>
    <xf numFmtId="0" fontId="7" fillId="7" borderId="19" xfId="0" applyFont="1" applyFill="1" applyBorder="1" applyAlignment="1">
      <alignment horizontal="left" vertical="center"/>
    </xf>
    <xf numFmtId="0" fontId="8" fillId="7" borderId="18" xfId="0" applyFont="1" applyFill="1" applyBorder="1" applyAlignment="1">
      <alignment vertical="center"/>
    </xf>
    <xf numFmtId="0" fontId="8" fillId="7" borderId="19" xfId="0" applyFont="1" applyFill="1" applyBorder="1" applyAlignment="1">
      <alignment vertical="center"/>
    </xf>
    <xf numFmtId="0" fontId="8" fillId="3" borderId="17" xfId="1" applyFont="1" applyFill="1" applyBorder="1" applyAlignment="1" applyProtection="1">
      <alignment horizontal="left" vertical="center"/>
      <protection locked="0"/>
    </xf>
    <xf numFmtId="165" fontId="8" fillId="13" borderId="17" xfId="1" applyNumberFormat="1" applyFont="1" applyFill="1" applyBorder="1" applyAlignment="1" applyProtection="1">
      <alignment horizontal="left" vertical="center"/>
      <protection locked="0"/>
    </xf>
    <xf numFmtId="44" fontId="8" fillId="3" borderId="17" xfId="1" applyNumberFormat="1" applyFont="1" applyFill="1" applyBorder="1" applyAlignment="1" applyProtection="1">
      <alignment horizontal="left" vertical="center"/>
      <protection locked="0"/>
    </xf>
    <xf numFmtId="44" fontId="8" fillId="3" borderId="17" xfId="1" applyNumberFormat="1" applyFont="1" applyFill="1" applyBorder="1" applyAlignment="1" applyProtection="1">
      <alignment horizontal="center" vertical="center"/>
      <protection locked="0"/>
    </xf>
    <xf numFmtId="0" fontId="8" fillId="3" borderId="17" xfId="1" applyFont="1" applyFill="1" applyBorder="1" applyAlignment="1" applyProtection="1">
      <alignment horizontal="center" vertical="center"/>
      <protection locked="0"/>
    </xf>
    <xf numFmtId="0" fontId="18" fillId="3" borderId="17" xfId="1" applyFont="1" applyFill="1" applyBorder="1" applyAlignment="1" applyProtection="1">
      <alignment horizontal="center" vertical="center"/>
      <protection locked="0"/>
    </xf>
    <xf numFmtId="44" fontId="8" fillId="9" borderId="17" xfId="1" applyNumberFormat="1" applyFont="1" applyFill="1" applyBorder="1" applyAlignment="1">
      <alignment horizontal="center" vertical="center"/>
    </xf>
    <xf numFmtId="0" fontId="9" fillId="11" borderId="8" xfId="0" applyFont="1" applyFill="1" applyBorder="1" applyAlignment="1">
      <alignment horizontal="center" vertical="center" wrapText="1"/>
    </xf>
    <xf numFmtId="0" fontId="15" fillId="10" borderId="8" xfId="0" applyFont="1" applyFill="1" applyBorder="1" applyAlignment="1">
      <alignment horizontal="left" vertical="center"/>
    </xf>
    <xf numFmtId="0" fontId="7" fillId="15" borderId="8" xfId="0" applyFont="1" applyFill="1" applyBorder="1" applyAlignment="1" applyProtection="1">
      <alignment horizontal="center" vertical="center"/>
      <protection locked="0"/>
    </xf>
    <xf numFmtId="0" fontId="18" fillId="6" borderId="17" xfId="0" applyFont="1" applyFill="1" applyBorder="1" applyAlignment="1">
      <alignment vertical="center" wrapText="1"/>
    </xf>
    <xf numFmtId="0" fontId="18" fillId="6" borderId="17" xfId="0" applyFont="1" applyFill="1" applyBorder="1" applyAlignment="1">
      <alignment vertical="center"/>
    </xf>
    <xf numFmtId="0" fontId="7" fillId="7" borderId="17" xfId="0" applyFont="1" applyFill="1" applyBorder="1" applyAlignment="1">
      <alignment horizontal="left" vertical="center"/>
    </xf>
    <xf numFmtId="0" fontId="7" fillId="7" borderId="20" xfId="0" applyFont="1" applyFill="1" applyBorder="1" applyAlignment="1">
      <alignment horizontal="left" vertical="center"/>
    </xf>
    <xf numFmtId="0" fontId="7" fillId="7" borderId="18" xfId="0" applyFont="1" applyFill="1" applyBorder="1" applyAlignment="1">
      <alignment vertical="center"/>
    </xf>
    <xf numFmtId="0" fontId="7" fillId="7" borderId="20" xfId="0" applyFont="1" applyFill="1" applyBorder="1" applyAlignment="1">
      <alignment vertical="center"/>
    </xf>
    <xf numFmtId="0" fontId="7" fillId="7" borderId="19" xfId="0" applyFont="1" applyFill="1" applyBorder="1" applyAlignment="1">
      <alignment vertical="center"/>
    </xf>
    <xf numFmtId="0" fontId="24" fillId="10" borderId="8" xfId="0" applyFont="1" applyFill="1" applyBorder="1" applyAlignment="1">
      <alignment horizontal="left" vertical="center"/>
    </xf>
    <xf numFmtId="0" fontId="23" fillId="10" borderId="0" xfId="0" applyFont="1" applyFill="1" applyAlignment="1">
      <alignment horizontal="left" vertical="center"/>
    </xf>
    <xf numFmtId="0" fontId="23" fillId="10" borderId="8" xfId="0" applyFont="1" applyFill="1" applyBorder="1" applyAlignment="1">
      <alignment horizontal="left" vertical="center"/>
    </xf>
    <xf numFmtId="0" fontId="24" fillId="0" borderId="0" xfId="0" applyFont="1" applyAlignment="1">
      <alignment horizontal="left" vertical="center"/>
    </xf>
    <xf numFmtId="44" fontId="8" fillId="11" borderId="8" xfId="0" applyNumberFormat="1" applyFont="1" applyFill="1" applyBorder="1" applyAlignment="1">
      <alignment horizontal="left" vertical="center"/>
    </xf>
    <xf numFmtId="0" fontId="9" fillId="7" borderId="18" xfId="0" applyFont="1" applyFill="1" applyBorder="1" applyAlignment="1">
      <alignment vertical="center"/>
    </xf>
    <xf numFmtId="0" fontId="9" fillId="7" borderId="20" xfId="0" applyFont="1" applyFill="1" applyBorder="1" applyAlignment="1">
      <alignment vertical="center"/>
    </xf>
    <xf numFmtId="0" fontId="9" fillId="7" borderId="19" xfId="0" applyFont="1" applyFill="1" applyBorder="1" applyAlignment="1">
      <alignment vertical="center"/>
    </xf>
    <xf numFmtId="166" fontId="9" fillId="11" borderId="8" xfId="0" applyNumberFormat="1" applyFont="1" applyFill="1" applyBorder="1" applyAlignment="1">
      <alignment horizontal="center" vertical="center"/>
    </xf>
    <xf numFmtId="166" fontId="8" fillId="10" borderId="0" xfId="0" applyNumberFormat="1" applyFont="1" applyFill="1" applyAlignment="1">
      <alignment vertical="center"/>
    </xf>
    <xf numFmtId="0" fontId="8" fillId="7" borderId="17" xfId="0" applyFont="1" applyFill="1" applyBorder="1" applyAlignment="1">
      <alignment vertical="center"/>
    </xf>
    <xf numFmtId="166" fontId="8" fillId="7" borderId="17" xfId="0" applyNumberFormat="1" applyFont="1" applyFill="1" applyBorder="1" applyAlignment="1">
      <alignment horizontal="left" vertical="center"/>
    </xf>
    <xf numFmtId="10" fontId="8" fillId="10" borderId="0" xfId="0" applyNumberFormat="1" applyFont="1" applyFill="1" applyAlignment="1">
      <alignment vertical="center"/>
    </xf>
    <xf numFmtId="166" fontId="9" fillId="10" borderId="8" xfId="0" applyNumberFormat="1" applyFont="1" applyFill="1" applyBorder="1" applyAlignment="1">
      <alignment horizontal="center" vertical="center"/>
    </xf>
    <xf numFmtId="0" fontId="8" fillId="5" borderId="18" xfId="0" applyFont="1" applyFill="1" applyBorder="1" applyAlignment="1">
      <alignment vertical="center"/>
    </xf>
    <xf numFmtId="0" fontId="8" fillId="5" borderId="19" xfId="0" applyFont="1" applyFill="1" applyBorder="1" applyAlignment="1">
      <alignment vertical="center"/>
    </xf>
    <xf numFmtId="0" fontId="8" fillId="5" borderId="17" xfId="0" applyFont="1" applyFill="1" applyBorder="1" applyAlignment="1">
      <alignment horizontal="left" vertical="center"/>
    </xf>
    <xf numFmtId="0" fontId="14" fillId="11" borderId="8" xfId="0" applyFont="1" applyFill="1" applyBorder="1" applyAlignment="1">
      <alignment vertical="center"/>
    </xf>
    <xf numFmtId="2" fontId="9" fillId="11" borderId="8" xfId="0" applyNumberFormat="1" applyFont="1" applyFill="1" applyBorder="1" applyAlignment="1">
      <alignment horizontal="center" vertical="center"/>
    </xf>
    <xf numFmtId="44" fontId="8" fillId="0" borderId="8" xfId="0" applyNumberFormat="1" applyFont="1" applyBorder="1" applyAlignment="1">
      <alignment horizontal="left" vertical="center"/>
    </xf>
    <xf numFmtId="44" fontId="8" fillId="5" borderId="18" xfId="0" applyNumberFormat="1" applyFont="1" applyFill="1" applyBorder="1" applyAlignment="1">
      <alignment horizontal="left" vertical="center"/>
    </xf>
    <xf numFmtId="2" fontId="24" fillId="10" borderId="8" xfId="0" applyNumberFormat="1" applyFont="1" applyFill="1" applyBorder="1" applyAlignment="1">
      <alignment vertical="center"/>
    </xf>
    <xf numFmtId="0" fontId="24" fillId="0" borderId="8" xfId="0" applyFont="1" applyBorder="1" applyAlignment="1">
      <alignment vertical="center"/>
    </xf>
    <xf numFmtId="0" fontId="34" fillId="0" borderId="8" xfId="0" applyFont="1" applyBorder="1" applyAlignment="1">
      <alignment horizontal="left" vertical="center"/>
    </xf>
    <xf numFmtId="0" fontId="34" fillId="5" borderId="8" xfId="0" applyFont="1" applyFill="1" applyBorder="1" applyAlignment="1">
      <alignment vertical="center"/>
    </xf>
    <xf numFmtId="0" fontId="24" fillId="5" borderId="8" xfId="0" applyFont="1" applyFill="1" applyBorder="1" applyAlignment="1">
      <alignment vertical="center"/>
    </xf>
    <xf numFmtId="0" fontId="34" fillId="7" borderId="8" xfId="0" applyFont="1" applyFill="1" applyBorder="1" applyAlignment="1">
      <alignment horizontal="left" vertical="center"/>
    </xf>
    <xf numFmtId="0" fontId="10" fillId="11" borderId="8" xfId="0" applyFont="1" applyFill="1" applyBorder="1" applyAlignment="1">
      <alignment horizontal="left" vertical="center"/>
    </xf>
    <xf numFmtId="0" fontId="8" fillId="0" borderId="17" xfId="0" applyFont="1" applyBorder="1" applyAlignment="1">
      <alignment horizontal="left" vertical="center"/>
    </xf>
    <xf numFmtId="0" fontId="27" fillId="17" borderId="17" xfId="0" applyFont="1" applyFill="1" applyBorder="1" applyAlignment="1">
      <alignment horizontal="left" vertical="center"/>
    </xf>
    <xf numFmtId="0" fontId="9" fillId="18" borderId="17" xfId="0" applyFont="1" applyFill="1" applyBorder="1" applyAlignment="1">
      <alignment horizontal="left" vertical="center"/>
    </xf>
    <xf numFmtId="0" fontId="27" fillId="0" borderId="0" xfId="0" applyFont="1" applyAlignment="1">
      <alignment vertical="center"/>
    </xf>
    <xf numFmtId="0" fontId="15" fillId="11" borderId="8" xfId="0" applyFont="1" applyFill="1" applyBorder="1" applyAlignment="1">
      <alignment vertical="center"/>
    </xf>
    <xf numFmtId="44" fontId="8" fillId="14" borderId="17" xfId="0" applyNumberFormat="1" applyFont="1" applyFill="1" applyBorder="1" applyAlignment="1">
      <alignment vertical="center"/>
    </xf>
    <xf numFmtId="10" fontId="8" fillId="7" borderId="17" xfId="2" applyNumberFormat="1" applyFont="1" applyFill="1" applyBorder="1" applyAlignment="1">
      <alignment horizontal="left" vertical="center"/>
    </xf>
    <xf numFmtId="0" fontId="8" fillId="16" borderId="17" xfId="0" applyFont="1" applyFill="1" applyBorder="1" applyAlignment="1" applyProtection="1">
      <alignment horizontal="center" vertical="center"/>
      <protection locked="0"/>
    </xf>
    <xf numFmtId="0" fontId="15" fillId="11" borderId="8" xfId="0" applyFont="1" applyFill="1" applyBorder="1" applyAlignment="1">
      <alignment horizontal="left" vertical="center" wrapText="1"/>
    </xf>
    <xf numFmtId="0" fontId="15" fillId="11" borderId="8" xfId="0" applyFont="1" applyFill="1" applyBorder="1" applyAlignment="1">
      <alignment horizontal="left" vertical="center"/>
    </xf>
    <xf numFmtId="0" fontId="15" fillId="10" borderId="8" xfId="0" applyFont="1" applyFill="1" applyBorder="1" applyAlignment="1">
      <alignment vertical="center"/>
    </xf>
    <xf numFmtId="0" fontId="8" fillId="7" borderId="18" xfId="0" applyFont="1" applyFill="1" applyBorder="1" applyAlignment="1">
      <alignment horizontal="left" vertical="center"/>
    </xf>
    <xf numFmtId="44" fontId="8" fillId="0" borderId="8" xfId="0" applyNumberFormat="1" applyFont="1" applyBorder="1" applyAlignment="1">
      <alignment horizontal="center" vertical="center"/>
    </xf>
    <xf numFmtId="44" fontId="8" fillId="10" borderId="8" xfId="0" applyNumberFormat="1" applyFont="1" applyFill="1" applyBorder="1" applyAlignment="1">
      <alignment horizontal="center" vertical="center"/>
    </xf>
    <xf numFmtId="0" fontId="18" fillId="10" borderId="8" xfId="0" applyFont="1" applyFill="1" applyBorder="1" applyAlignment="1">
      <alignment vertical="center"/>
    </xf>
    <xf numFmtId="0" fontId="18" fillId="0" borderId="8" xfId="0" applyFont="1" applyBorder="1" applyAlignment="1">
      <alignment vertical="center"/>
    </xf>
    <xf numFmtId="0" fontId="18" fillId="0" borderId="8" xfId="0" applyFont="1" applyBorder="1" applyAlignment="1">
      <alignment horizontal="left" vertical="center"/>
    </xf>
    <xf numFmtId="44" fontId="18" fillId="0" borderId="8" xfId="0" applyNumberFormat="1" applyFont="1" applyBorder="1" applyAlignment="1">
      <alignment horizontal="left" vertical="center"/>
    </xf>
    <xf numFmtId="1" fontId="25" fillId="0" borderId="8" xfId="0" applyNumberFormat="1" applyFont="1" applyBorder="1" applyAlignment="1">
      <alignment horizontal="right" vertical="center"/>
    </xf>
    <xf numFmtId="44" fontId="8" fillId="15" borderId="8" xfId="0" applyNumberFormat="1" applyFont="1" applyFill="1" applyBorder="1" applyAlignment="1" applyProtection="1">
      <alignment horizontal="center" vertical="center"/>
      <protection locked="0"/>
    </xf>
    <xf numFmtId="44" fontId="18" fillId="10" borderId="8" xfId="0" applyNumberFormat="1" applyFont="1" applyFill="1" applyBorder="1" applyAlignment="1">
      <alignment horizontal="left" vertical="center"/>
    </xf>
    <xf numFmtId="1" fontId="25" fillId="10" borderId="8" xfId="0" applyNumberFormat="1" applyFont="1" applyFill="1" applyBorder="1" applyAlignment="1">
      <alignment horizontal="right" vertical="center"/>
    </xf>
    <xf numFmtId="0" fontId="8" fillId="5" borderId="8" xfId="0" applyFont="1" applyFill="1" applyBorder="1" applyAlignment="1">
      <alignment vertical="center"/>
    </xf>
    <xf numFmtId="44" fontId="18" fillId="0" borderId="8" xfId="0" applyNumberFormat="1" applyFont="1" applyBorder="1" applyAlignment="1">
      <alignment vertical="center"/>
    </xf>
    <xf numFmtId="0" fontId="15" fillId="10" borderId="0" xfId="0" applyFont="1" applyFill="1" applyAlignment="1">
      <alignment vertical="center"/>
    </xf>
    <xf numFmtId="44" fontId="8" fillId="5" borderId="17" xfId="0" applyNumberFormat="1" applyFont="1" applyFill="1" applyBorder="1" applyAlignment="1">
      <alignment vertical="center"/>
    </xf>
    <xf numFmtId="0" fontId="8" fillId="7" borderId="8" xfId="0" applyFont="1" applyFill="1" applyBorder="1" applyAlignment="1">
      <alignment horizontal="left" vertical="center"/>
    </xf>
    <xf numFmtId="0" fontId="29" fillId="5" borderId="8" xfId="0" applyFont="1" applyFill="1" applyBorder="1" applyAlignment="1">
      <alignment horizontal="left" vertical="center"/>
    </xf>
    <xf numFmtId="0" fontId="26" fillId="5" borderId="8" xfId="0" applyFont="1" applyFill="1" applyBorder="1" applyAlignment="1">
      <alignment vertical="center"/>
    </xf>
    <xf numFmtId="49" fontId="8" fillId="7" borderId="8" xfId="0" applyNumberFormat="1" applyFont="1" applyFill="1" applyBorder="1" applyAlignment="1">
      <alignment horizontal="left" vertical="center"/>
    </xf>
    <xf numFmtId="0" fontId="31" fillId="5" borderId="8" xfId="0" applyFont="1" applyFill="1" applyBorder="1" applyAlignment="1">
      <alignment vertical="center"/>
    </xf>
    <xf numFmtId="0" fontId="32" fillId="7" borderId="8" xfId="0" applyFont="1" applyFill="1" applyBorder="1" applyAlignment="1">
      <alignment horizontal="left" vertical="center"/>
    </xf>
    <xf numFmtId="9" fontId="9" fillId="12" borderId="8" xfId="0" applyNumberFormat="1" applyFont="1" applyFill="1" applyBorder="1" applyAlignment="1">
      <alignment vertical="center"/>
    </xf>
    <xf numFmtId="0" fontId="25" fillId="5" borderId="17" xfId="0" applyFont="1" applyFill="1" applyBorder="1" applyAlignment="1">
      <alignment horizontal="center" vertical="center" wrapText="1"/>
    </xf>
    <xf numFmtId="0" fontId="8" fillId="0" borderId="0" xfId="0" applyFont="1" applyAlignment="1">
      <alignment horizontal="center" vertical="center"/>
    </xf>
    <xf numFmtId="44" fontId="8" fillId="20" borderId="17" xfId="0" applyNumberFormat="1" applyFont="1" applyFill="1" applyBorder="1" applyAlignment="1">
      <alignment horizontal="center" vertical="center"/>
    </xf>
    <xf numFmtId="0" fontId="8" fillId="10" borderId="0" xfId="0" applyFont="1" applyFill="1" applyAlignment="1">
      <alignment horizontal="center" vertical="center"/>
    </xf>
    <xf numFmtId="0" fontId="9" fillId="5" borderId="17" xfId="0" applyFont="1" applyFill="1" applyBorder="1" applyAlignment="1">
      <alignment horizontal="center" vertical="center" wrapText="1"/>
    </xf>
    <xf numFmtId="0" fontId="31" fillId="20" borderId="17" xfId="0" applyFont="1" applyFill="1" applyBorder="1" applyAlignment="1">
      <alignment horizontal="center" vertical="center"/>
    </xf>
    <xf numFmtId="0" fontId="8" fillId="0" borderId="8" xfId="1" applyFont="1" applyAlignment="1">
      <alignment horizontal="center" vertical="center"/>
    </xf>
    <xf numFmtId="0" fontId="9" fillId="5" borderId="17" xfId="1" applyFont="1" applyFill="1" applyBorder="1" applyAlignment="1">
      <alignment horizontal="center" vertical="center"/>
    </xf>
    <xf numFmtId="167" fontId="9" fillId="9" borderId="17" xfId="1" applyNumberFormat="1" applyFont="1" applyFill="1" applyBorder="1" applyAlignment="1">
      <alignment horizontal="center" vertical="center"/>
    </xf>
    <xf numFmtId="44" fontId="8" fillId="5" borderId="17" xfId="1" applyNumberFormat="1" applyFont="1" applyFill="1" applyBorder="1" applyAlignment="1">
      <alignment horizontal="center" vertical="center"/>
    </xf>
    <xf numFmtId="44" fontId="9" fillId="5" borderId="17" xfId="1" applyNumberFormat="1" applyFont="1" applyFill="1" applyBorder="1" applyAlignment="1">
      <alignment horizontal="center" vertical="center"/>
    </xf>
    <xf numFmtId="0" fontId="9" fillId="15" borderId="8" xfId="1" applyFont="1" applyFill="1" applyAlignment="1">
      <alignment horizontal="right" vertical="center"/>
    </xf>
    <xf numFmtId="44" fontId="9" fillId="15" borderId="8" xfId="1" applyNumberFormat="1" applyFont="1" applyFill="1" applyAlignment="1">
      <alignment horizontal="center" vertical="center"/>
    </xf>
    <xf numFmtId="9" fontId="8" fillId="7" borderId="17" xfId="1" applyNumberFormat="1" applyFont="1" applyFill="1" applyBorder="1" applyAlignment="1">
      <alignment horizontal="center" vertical="center"/>
    </xf>
    <xf numFmtId="0" fontId="0" fillId="0" borderId="0" xfId="0" applyAlignment="1">
      <alignment vertical="top"/>
    </xf>
    <xf numFmtId="0" fontId="5" fillId="0" borderId="0" xfId="0" applyFont="1" applyAlignment="1">
      <alignment vertical="top"/>
    </xf>
    <xf numFmtId="0" fontId="4" fillId="0" borderId="0" xfId="0" applyFont="1" applyAlignment="1">
      <alignment vertical="top"/>
    </xf>
    <xf numFmtId="0" fontId="0" fillId="10" borderId="0" xfId="0" applyFill="1" applyAlignment="1">
      <alignment vertical="top"/>
    </xf>
    <xf numFmtId="0" fontId="2" fillId="10" borderId="0" xfId="0" applyFont="1" applyFill="1" applyAlignment="1">
      <alignment vertical="top"/>
    </xf>
    <xf numFmtId="49" fontId="0" fillId="0" borderId="0" xfId="0" applyNumberFormat="1" applyAlignment="1">
      <alignment vertical="top"/>
    </xf>
    <xf numFmtId="49" fontId="0" fillId="10" borderId="0" xfId="0" applyNumberFormat="1" applyFill="1" applyAlignment="1">
      <alignment vertical="top"/>
    </xf>
    <xf numFmtId="44" fontId="8" fillId="3" borderId="17" xfId="1" applyNumberFormat="1" applyFont="1" applyFill="1" applyBorder="1" applyAlignment="1">
      <alignment horizontal="center" vertical="center"/>
    </xf>
    <xf numFmtId="44" fontId="8" fillId="9" borderId="23" xfId="1" applyNumberFormat="1" applyFont="1" applyFill="1" applyBorder="1" applyAlignment="1">
      <alignment horizontal="center" vertical="center"/>
    </xf>
    <xf numFmtId="44" fontId="8" fillId="3" borderId="23" xfId="1" applyNumberFormat="1" applyFont="1" applyFill="1" applyBorder="1" applyAlignment="1">
      <alignment horizontal="center" vertical="center"/>
    </xf>
    <xf numFmtId="44" fontId="8" fillId="3" borderId="24" xfId="1" applyNumberFormat="1" applyFont="1" applyFill="1" applyBorder="1" applyAlignment="1">
      <alignment horizontal="center" vertical="center"/>
    </xf>
    <xf numFmtId="44" fontId="8" fillId="7" borderId="17" xfId="1" applyNumberFormat="1" applyFont="1" applyFill="1" applyBorder="1" applyAlignment="1">
      <alignment horizontal="center" vertical="center"/>
    </xf>
    <xf numFmtId="49" fontId="4" fillId="2" borderId="8" xfId="0" applyNumberFormat="1" applyFont="1" applyFill="1" applyBorder="1" applyAlignment="1">
      <alignment horizontal="left" vertical="top"/>
    </xf>
    <xf numFmtId="0" fontId="39" fillId="0" borderId="0" xfId="0" applyFont="1"/>
    <xf numFmtId="0" fontId="39" fillId="4" borderId="17" xfId="0" applyFont="1" applyFill="1" applyBorder="1" applyAlignment="1">
      <alignment horizontal="left" vertical="top"/>
    </xf>
    <xf numFmtId="0" fontId="40" fillId="4" borderId="17" xfId="0" applyFont="1" applyFill="1" applyBorder="1" applyAlignment="1">
      <alignment horizontal="left" vertical="top"/>
    </xf>
    <xf numFmtId="44" fontId="40" fillId="4" borderId="17" xfId="0" applyNumberFormat="1" applyFont="1" applyFill="1" applyBorder="1" applyAlignment="1">
      <alignment horizontal="left" vertical="top"/>
    </xf>
    <xf numFmtId="0" fontId="39" fillId="5" borderId="0" xfId="0" applyFont="1" applyFill="1"/>
    <xf numFmtId="0" fontId="39" fillId="0" borderId="0" xfId="0" applyFont="1" applyAlignment="1">
      <alignment vertical="top"/>
    </xf>
    <xf numFmtId="44" fontId="40" fillId="4" borderId="17" xfId="0" applyNumberFormat="1" applyFont="1" applyFill="1" applyBorder="1" applyAlignment="1">
      <alignment vertical="top" wrapText="1"/>
    </xf>
    <xf numFmtId="44" fontId="40" fillId="4" borderId="17" xfId="0" applyNumberFormat="1" applyFont="1" applyFill="1" applyBorder="1" applyAlignment="1">
      <alignment horizontal="left" vertical="top" wrapText="1"/>
    </xf>
    <xf numFmtId="44" fontId="39" fillId="4" borderId="17" xfId="0" applyNumberFormat="1" applyFont="1" applyFill="1" applyBorder="1" applyAlignment="1">
      <alignment horizontal="left" vertical="top"/>
    </xf>
    <xf numFmtId="0" fontId="39" fillId="10" borderId="0" xfId="0" applyFont="1" applyFill="1"/>
    <xf numFmtId="0" fontId="39" fillId="5" borderId="21" xfId="0" applyFont="1" applyFill="1" applyBorder="1"/>
    <xf numFmtId="0" fontId="39" fillId="5" borderId="25" xfId="0" applyFont="1" applyFill="1" applyBorder="1"/>
    <xf numFmtId="0" fontId="39" fillId="5" borderId="25" xfId="0" applyFont="1" applyFill="1" applyBorder="1" applyAlignment="1">
      <alignment vertical="top"/>
    </xf>
    <xf numFmtId="0" fontId="39" fillId="7" borderId="13" xfId="0" applyFont="1" applyFill="1" applyBorder="1" applyAlignment="1">
      <alignment horizontal="left" vertical="top"/>
    </xf>
    <xf numFmtId="0" fontId="44" fillId="0" borderId="0" xfId="0" applyFont="1"/>
    <xf numFmtId="49" fontId="4" fillId="2" borderId="8" xfId="0" applyNumberFormat="1" applyFont="1" applyFill="1" applyBorder="1" applyAlignment="1">
      <alignment vertical="top"/>
    </xf>
    <xf numFmtId="0" fontId="40" fillId="4" borderId="9" xfId="0" applyFont="1" applyFill="1" applyBorder="1" applyAlignment="1">
      <alignment horizontal="left" vertical="top"/>
    </xf>
    <xf numFmtId="0" fontId="39" fillId="4" borderId="10" xfId="0" applyFont="1" applyFill="1" applyBorder="1" applyAlignment="1">
      <alignment horizontal="left" vertical="top"/>
    </xf>
    <xf numFmtId="0" fontId="39" fillId="4" borderId="12" xfId="0" applyFont="1" applyFill="1" applyBorder="1" applyAlignment="1">
      <alignment horizontal="left" vertical="top"/>
    </xf>
    <xf numFmtId="0" fontId="39" fillId="4" borderId="8" xfId="0" applyFont="1" applyFill="1" applyBorder="1" applyAlignment="1">
      <alignment horizontal="left" vertical="top"/>
    </xf>
    <xf numFmtId="44" fontId="40" fillId="4" borderId="8" xfId="0" applyNumberFormat="1" applyFont="1" applyFill="1" applyBorder="1" applyAlignment="1">
      <alignment horizontal="left" wrapText="1"/>
    </xf>
    <xf numFmtId="0" fontId="39" fillId="7" borderId="12" xfId="0" applyFont="1" applyFill="1" applyBorder="1" applyAlignment="1">
      <alignment horizontal="left" vertical="top"/>
    </xf>
    <xf numFmtId="0" fontId="39" fillId="7" borderId="8" xfId="0" applyFont="1" applyFill="1" applyBorder="1" applyAlignment="1">
      <alignment horizontal="left" vertical="top"/>
    </xf>
    <xf numFmtId="44" fontId="40" fillId="7" borderId="8" xfId="0" applyNumberFormat="1" applyFont="1" applyFill="1" applyBorder="1" applyAlignment="1">
      <alignment horizontal="left" vertical="top"/>
    </xf>
    <xf numFmtId="0" fontId="39" fillId="7" borderId="14" xfId="0" applyFont="1" applyFill="1" applyBorder="1" applyAlignment="1">
      <alignment horizontal="left" vertical="top"/>
    </xf>
    <xf numFmtId="0" fontId="39" fillId="7" borderId="15" xfId="0" applyFont="1" applyFill="1" applyBorder="1" applyAlignment="1">
      <alignment horizontal="left" vertical="top"/>
    </xf>
    <xf numFmtId="44" fontId="39" fillId="7" borderId="15" xfId="0" applyNumberFormat="1" applyFont="1" applyFill="1" applyBorder="1" applyAlignment="1">
      <alignment horizontal="left" vertical="top"/>
    </xf>
    <xf numFmtId="0" fontId="39" fillId="7" borderId="16" xfId="0" applyFont="1" applyFill="1" applyBorder="1" applyAlignment="1">
      <alignment horizontal="left" vertical="top"/>
    </xf>
    <xf numFmtId="44" fontId="23" fillId="11" borderId="8" xfId="0" applyNumberFormat="1" applyFont="1" applyFill="1" applyBorder="1" applyAlignment="1">
      <alignment horizontal="left" vertical="center"/>
    </xf>
    <xf numFmtId="0" fontId="23" fillId="0" borderId="0" xfId="0" applyFont="1" applyAlignment="1">
      <alignment horizontal="left" vertical="center"/>
    </xf>
    <xf numFmtId="0" fontId="47" fillId="2" borderId="8" xfId="0" applyFont="1" applyFill="1" applyBorder="1" applyAlignment="1">
      <alignment horizontal="left" vertical="top"/>
    </xf>
    <xf numFmtId="0" fontId="48" fillId="2" borderId="8" xfId="0" applyFont="1" applyFill="1" applyBorder="1" applyAlignment="1">
      <alignment vertical="top"/>
    </xf>
    <xf numFmtId="0" fontId="49" fillId="2" borderId="8" xfId="0" applyFont="1" applyFill="1" applyBorder="1" applyAlignment="1">
      <alignment vertical="top"/>
    </xf>
    <xf numFmtId="0" fontId="50" fillId="2" borderId="8" xfId="0" applyFont="1" applyFill="1" applyBorder="1" applyAlignment="1">
      <alignment vertical="top"/>
    </xf>
    <xf numFmtId="0" fontId="51" fillId="2" borderId="8" xfId="0" applyFont="1" applyFill="1" applyBorder="1" applyAlignment="1">
      <alignment horizontal="left" vertical="top"/>
    </xf>
    <xf numFmtId="0" fontId="47" fillId="2" borderId="8" xfId="0" applyFont="1" applyFill="1" applyBorder="1" applyAlignment="1">
      <alignment vertical="top"/>
    </xf>
    <xf numFmtId="0" fontId="49" fillId="2" borderId="8" xfId="0" applyFont="1" applyFill="1" applyBorder="1" applyAlignment="1">
      <alignment horizontal="left" vertical="top"/>
    </xf>
    <xf numFmtId="0" fontId="10" fillId="22" borderId="8" xfId="0" applyFont="1" applyFill="1" applyBorder="1" applyAlignment="1">
      <alignment vertical="top"/>
    </xf>
    <xf numFmtId="0" fontId="45" fillId="22" borderId="8" xfId="0" applyFont="1" applyFill="1" applyBorder="1" applyAlignment="1">
      <alignment vertical="top"/>
    </xf>
    <xf numFmtId="0" fontId="52" fillId="22" borderId="8" xfId="0" applyFont="1" applyFill="1" applyBorder="1" applyAlignment="1">
      <alignment vertical="top"/>
    </xf>
    <xf numFmtId="49" fontId="53" fillId="2" borderId="8" xfId="0" applyNumberFormat="1" applyFont="1" applyFill="1" applyBorder="1" applyAlignment="1">
      <alignment horizontal="left" vertical="top"/>
    </xf>
    <xf numFmtId="49" fontId="45" fillId="2" borderId="8" xfId="0" applyNumberFormat="1" applyFont="1" applyFill="1" applyBorder="1" applyAlignment="1">
      <alignment vertical="top"/>
    </xf>
    <xf numFmtId="0" fontId="12" fillId="24" borderId="8" xfId="0" applyFont="1" applyFill="1" applyBorder="1" applyAlignment="1">
      <alignment vertical="top"/>
    </xf>
    <xf numFmtId="0" fontId="45" fillId="24" borderId="8" xfId="0" applyFont="1" applyFill="1" applyBorder="1" applyAlignment="1">
      <alignment vertical="top"/>
    </xf>
    <xf numFmtId="0" fontId="45" fillId="2" borderId="8" xfId="0" applyFont="1" applyFill="1" applyBorder="1" applyAlignment="1">
      <alignment horizontal="left" vertical="top" wrapText="1"/>
    </xf>
    <xf numFmtId="0" fontId="45" fillId="2" borderId="8" xfId="0" applyFont="1" applyFill="1" applyBorder="1" applyAlignment="1">
      <alignment vertical="top" wrapText="1"/>
    </xf>
    <xf numFmtId="0" fontId="39" fillId="10" borderId="8" xfId="4" applyFont="1" applyFill="1" applyAlignment="1">
      <alignment horizontal="center" vertical="center"/>
    </xf>
    <xf numFmtId="0" fontId="39" fillId="10" borderId="8" xfId="4" applyFont="1" applyFill="1" applyAlignment="1">
      <alignment horizontal="left" vertical="center"/>
    </xf>
    <xf numFmtId="44" fontId="39" fillId="10" borderId="8" xfId="4" applyNumberFormat="1" applyFont="1" applyFill="1" applyAlignment="1">
      <alignment horizontal="center" vertical="center"/>
    </xf>
    <xf numFmtId="0" fontId="13" fillId="2" borderId="8" xfId="4" applyFont="1" applyFill="1" applyAlignment="1">
      <alignment horizontal="left" vertical="center"/>
    </xf>
    <xf numFmtId="0" fontId="39" fillId="5" borderId="17" xfId="4" applyFont="1" applyFill="1" applyBorder="1" applyAlignment="1">
      <alignment horizontal="left" vertical="center"/>
    </xf>
    <xf numFmtId="0" fontId="43" fillId="10" borderId="8" xfId="4" applyFont="1" applyFill="1" applyAlignment="1">
      <alignment horizontal="center" vertical="center"/>
    </xf>
    <xf numFmtId="0" fontId="40" fillId="5" borderId="17" xfId="4" applyFont="1" applyFill="1" applyBorder="1" applyAlignment="1">
      <alignment horizontal="left" vertical="center"/>
    </xf>
    <xf numFmtId="0" fontId="40" fillId="5" borderId="17" xfId="4" applyFont="1" applyFill="1" applyBorder="1" applyAlignment="1">
      <alignment horizontal="center" vertical="center" wrapText="1"/>
    </xf>
    <xf numFmtId="44" fontId="40" fillId="5" borderId="17" xfId="4" applyNumberFormat="1" applyFont="1" applyFill="1" applyBorder="1" applyAlignment="1">
      <alignment horizontal="center" vertical="center" wrapText="1"/>
    </xf>
    <xf numFmtId="44" fontId="40" fillId="7" borderId="17" xfId="4" applyNumberFormat="1" applyFont="1" applyFill="1" applyBorder="1" applyAlignment="1">
      <alignment horizontal="center" vertical="center" wrapText="1"/>
    </xf>
    <xf numFmtId="0" fontId="44" fillId="10" borderId="8" xfId="4" applyFont="1" applyFill="1" applyAlignment="1">
      <alignment horizontal="center" vertical="center"/>
    </xf>
    <xf numFmtId="0" fontId="39" fillId="5" borderId="19" xfId="4" applyFont="1" applyFill="1" applyBorder="1" applyAlignment="1">
      <alignment horizontal="center" vertical="center"/>
    </xf>
    <xf numFmtId="0" fontId="39" fillId="5" borderId="17" xfId="4" applyFont="1" applyFill="1" applyBorder="1" applyAlignment="1">
      <alignment horizontal="center" vertical="center"/>
    </xf>
    <xf numFmtId="44" fontId="39" fillId="5" borderId="17" xfId="4" applyNumberFormat="1" applyFont="1" applyFill="1" applyBorder="1" applyAlignment="1">
      <alignment horizontal="center" vertical="center"/>
    </xf>
    <xf numFmtId="0" fontId="40" fillId="10" borderId="8" xfId="4" applyFont="1" applyFill="1" applyAlignment="1">
      <alignment horizontal="right" vertical="center"/>
    </xf>
    <xf numFmtId="0" fontId="40" fillId="5" borderId="17" xfId="4" applyFont="1" applyFill="1" applyBorder="1" applyAlignment="1">
      <alignment horizontal="center" vertical="center"/>
    </xf>
    <xf numFmtId="44" fontId="40" fillId="5" borderId="17" xfId="4" applyNumberFormat="1" applyFont="1" applyFill="1" applyBorder="1" applyAlignment="1">
      <alignment horizontal="center" vertical="center"/>
    </xf>
    <xf numFmtId="0" fontId="41" fillId="10" borderId="17" xfId="4" applyFont="1" applyFill="1" applyBorder="1" applyAlignment="1">
      <alignment horizontal="center" vertical="center"/>
    </xf>
    <xf numFmtId="0" fontId="40" fillId="10" borderId="17" xfId="4" applyFont="1" applyFill="1" applyBorder="1" applyAlignment="1">
      <alignment horizontal="left" vertical="center"/>
    </xf>
    <xf numFmtId="0" fontId="40" fillId="10" borderId="17" xfId="4" applyFont="1" applyFill="1" applyBorder="1" applyAlignment="1">
      <alignment horizontal="center" vertical="center" wrapText="1"/>
    </xf>
    <xf numFmtId="44" fontId="40" fillId="10" borderId="17" xfId="4" applyNumberFormat="1" applyFont="1" applyFill="1" applyBorder="1" applyAlignment="1">
      <alignment horizontal="center" vertical="center" wrapText="1"/>
    </xf>
    <xf numFmtId="44" fontId="40" fillId="11" borderId="17" xfId="4" applyNumberFormat="1" applyFont="1" applyFill="1" applyBorder="1" applyAlignment="1">
      <alignment horizontal="center" vertical="center" wrapText="1"/>
    </xf>
    <xf numFmtId="44" fontId="40" fillId="5" borderId="18" xfId="4" applyNumberFormat="1" applyFont="1" applyFill="1" applyBorder="1" applyAlignment="1">
      <alignment horizontal="center" vertical="center" wrapText="1"/>
    </xf>
    <xf numFmtId="0" fontId="39" fillId="19" borderId="17" xfId="4" applyFont="1" applyFill="1" applyBorder="1" applyAlignment="1">
      <alignment horizontal="center" vertical="center"/>
    </xf>
    <xf numFmtId="0" fontId="39" fillId="19" borderId="8" xfId="4" applyFont="1" applyFill="1" applyAlignment="1">
      <alignment horizontal="center" vertical="center"/>
    </xf>
    <xf numFmtId="0" fontId="42" fillId="19" borderId="17" xfId="4" applyFont="1" applyFill="1" applyBorder="1" applyAlignment="1">
      <alignment horizontal="center" vertical="center"/>
    </xf>
    <xf numFmtId="0" fontId="39" fillId="19" borderId="17" xfId="4" applyFont="1" applyFill="1" applyBorder="1" applyAlignment="1">
      <alignment horizontal="left" vertical="center"/>
    </xf>
    <xf numFmtId="44" fontId="39" fillId="19" borderId="17" xfId="4" applyNumberFormat="1" applyFont="1" applyFill="1" applyBorder="1" applyAlignment="1">
      <alignment horizontal="center" vertical="center"/>
    </xf>
    <xf numFmtId="44" fontId="39" fillId="19" borderId="18" xfId="4" applyNumberFormat="1" applyFont="1" applyFill="1" applyBorder="1" applyAlignment="1">
      <alignment horizontal="center" vertical="center"/>
    </xf>
    <xf numFmtId="0" fontId="42" fillId="10" borderId="17" xfId="4" applyFont="1" applyFill="1" applyBorder="1" applyAlignment="1">
      <alignment horizontal="center" vertical="center"/>
    </xf>
    <xf numFmtId="0" fontId="39" fillId="10" borderId="17" xfId="4" applyFont="1" applyFill="1" applyBorder="1" applyAlignment="1">
      <alignment horizontal="left" vertical="center"/>
    </xf>
    <xf numFmtId="0" fontId="39" fillId="10" borderId="17" xfId="4" applyFont="1" applyFill="1" applyBorder="1" applyAlignment="1">
      <alignment horizontal="center" vertical="center"/>
    </xf>
    <xf numFmtId="44" fontId="39" fillId="10" borderId="17" xfId="4" applyNumberFormat="1" applyFont="1" applyFill="1" applyBorder="1" applyAlignment="1">
      <alignment horizontal="center" vertical="center"/>
    </xf>
    <xf numFmtId="44" fontId="39" fillId="10" borderId="18" xfId="4" applyNumberFormat="1" applyFont="1" applyFill="1" applyBorder="1" applyAlignment="1">
      <alignment horizontal="center" vertical="center"/>
    </xf>
    <xf numFmtId="44" fontId="39" fillId="19" borderId="19" xfId="4" applyNumberFormat="1" applyFont="1" applyFill="1" applyBorder="1" applyAlignment="1">
      <alignment horizontal="center" vertical="center"/>
    </xf>
    <xf numFmtId="0" fontId="40" fillId="19" borderId="8" xfId="4" applyFont="1" applyFill="1" applyAlignment="1">
      <alignment horizontal="center" vertical="center"/>
    </xf>
    <xf numFmtId="0" fontId="42" fillId="19" borderId="23" xfId="4" applyFont="1" applyFill="1" applyBorder="1" applyAlignment="1">
      <alignment horizontal="center" vertical="center"/>
    </xf>
    <xf numFmtId="0" fontId="39" fillId="19" borderId="8" xfId="4" applyFont="1" applyFill="1" applyAlignment="1">
      <alignment horizontal="left" vertical="center"/>
    </xf>
    <xf numFmtId="44" fontId="39" fillId="19" borderId="8" xfId="4" applyNumberFormat="1" applyFont="1" applyFill="1" applyAlignment="1">
      <alignment horizontal="center" vertical="center"/>
    </xf>
    <xf numFmtId="0" fontId="40" fillId="10" borderId="8" xfId="4" applyFont="1" applyFill="1" applyAlignment="1">
      <alignment horizontal="center" vertical="center"/>
    </xf>
    <xf numFmtId="44" fontId="8" fillId="14" borderId="17" xfId="1" applyNumberFormat="1" applyFont="1" applyFill="1" applyBorder="1" applyAlignment="1" applyProtection="1">
      <alignment horizontal="center" vertical="center"/>
      <protection locked="0"/>
    </xf>
    <xf numFmtId="44" fontId="8" fillId="14" borderId="17" xfId="1" applyNumberFormat="1" applyFont="1" applyFill="1" applyBorder="1" applyAlignment="1" applyProtection="1">
      <alignment horizontal="left" vertical="center"/>
      <protection locked="0"/>
    </xf>
    <xf numFmtId="0" fontId="8" fillId="7" borderId="17" xfId="1" applyFont="1" applyFill="1" applyBorder="1" applyAlignment="1">
      <alignment horizontal="center" vertical="center"/>
    </xf>
    <xf numFmtId="0" fontId="44" fillId="10" borderId="0" xfId="0" applyFont="1" applyFill="1"/>
    <xf numFmtId="0" fontId="44" fillId="10" borderId="0" xfId="0" applyFont="1" applyFill="1" applyAlignment="1">
      <alignment vertical="top"/>
    </xf>
    <xf numFmtId="0" fontId="40" fillId="10" borderId="0" xfId="0" applyFont="1" applyFill="1"/>
    <xf numFmtId="0" fontId="39" fillId="10" borderId="0" xfId="0" applyFont="1" applyFill="1" applyAlignment="1">
      <alignment vertical="top"/>
    </xf>
    <xf numFmtId="0" fontId="9" fillId="0" borderId="8" xfId="1" applyFont="1" applyAlignment="1">
      <alignment horizontal="left" vertical="center"/>
    </xf>
    <xf numFmtId="0" fontId="8" fillId="5" borderId="18" xfId="1" applyFont="1" applyFill="1" applyBorder="1" applyAlignment="1">
      <alignment horizontal="left" vertical="center"/>
    </xf>
    <xf numFmtId="0" fontId="8" fillId="5" borderId="17" xfId="1" applyFont="1" applyFill="1" applyBorder="1" applyAlignment="1">
      <alignment vertical="center"/>
    </xf>
    <xf numFmtId="0" fontId="9" fillId="0" borderId="0" xfId="0" applyFont="1"/>
    <xf numFmtId="0" fontId="15" fillId="10" borderId="8" xfId="1" applyFont="1" applyFill="1" applyAlignment="1">
      <alignment vertical="center"/>
    </xf>
    <xf numFmtId="0" fontId="52" fillId="0" borderId="0" xfId="0" applyFont="1"/>
    <xf numFmtId="0" fontId="45" fillId="0" borderId="0" xfId="0" applyFont="1"/>
    <xf numFmtId="0" fontId="55" fillId="0" borderId="0" xfId="0" applyFont="1"/>
    <xf numFmtId="44" fontId="45" fillId="3" borderId="17" xfId="0" applyNumberFormat="1" applyFont="1" applyFill="1" applyBorder="1"/>
    <xf numFmtId="0" fontId="45" fillId="3" borderId="17" xfId="0" applyFont="1" applyFill="1" applyBorder="1"/>
    <xf numFmtId="0" fontId="45" fillId="3" borderId="17" xfId="0" applyFont="1" applyFill="1" applyBorder="1" applyAlignment="1">
      <alignment horizontal="left" vertical="top"/>
    </xf>
    <xf numFmtId="0" fontId="52" fillId="4" borderId="7" xfId="0" applyFont="1" applyFill="1" applyBorder="1" applyAlignment="1">
      <alignment horizontal="left" vertical="top"/>
    </xf>
    <xf numFmtId="0" fontId="45" fillId="4" borderId="7" xfId="0" applyFont="1" applyFill="1" applyBorder="1" applyAlignment="1">
      <alignment horizontal="left" vertical="top"/>
    </xf>
    <xf numFmtId="0" fontId="52" fillId="4" borderId="1" xfId="0" applyFont="1" applyFill="1" applyBorder="1" applyAlignment="1">
      <alignment horizontal="left" vertical="top"/>
    </xf>
    <xf numFmtId="0" fontId="52" fillId="4" borderId="2" xfId="0" applyFont="1" applyFill="1" applyBorder="1"/>
    <xf numFmtId="0" fontId="52" fillId="4" borderId="1" xfId="0" applyFont="1" applyFill="1" applyBorder="1"/>
    <xf numFmtId="0" fontId="56" fillId="4" borderId="7" xfId="0" applyFont="1" applyFill="1" applyBorder="1" applyAlignment="1">
      <alignment horizontal="left" vertical="top"/>
    </xf>
    <xf numFmtId="0" fontId="45" fillId="4" borderId="1" xfId="0" applyFont="1" applyFill="1" applyBorder="1" applyAlignment="1">
      <alignment horizontal="right" vertical="top"/>
    </xf>
    <xf numFmtId="0" fontId="45" fillId="3" borderId="2" xfId="0" applyFont="1" applyFill="1" applyBorder="1"/>
    <xf numFmtId="0" fontId="45" fillId="3" borderId="1" xfId="0" applyFont="1" applyFill="1" applyBorder="1"/>
    <xf numFmtId="2" fontId="45" fillId="4" borderId="1" xfId="0" applyNumberFormat="1" applyFont="1" applyFill="1" applyBorder="1" applyAlignment="1">
      <alignment horizontal="right" vertical="top"/>
    </xf>
    <xf numFmtId="0" fontId="52" fillId="4" borderId="8" xfId="0" applyFont="1" applyFill="1" applyBorder="1" applyAlignment="1">
      <alignment horizontal="left" vertical="top"/>
    </xf>
    <xf numFmtId="0" fontId="45" fillId="4" borderId="8" xfId="0" applyFont="1" applyFill="1" applyBorder="1" applyAlignment="1">
      <alignment horizontal="left" vertical="top"/>
    </xf>
    <xf numFmtId="2" fontId="45" fillId="4" borderId="3" xfId="0" applyNumberFormat="1" applyFont="1" applyFill="1" applyBorder="1" applyAlignment="1">
      <alignment horizontal="right" vertical="top"/>
    </xf>
    <xf numFmtId="0" fontId="45" fillId="4" borderId="3" xfId="0" applyFont="1" applyFill="1" applyBorder="1" applyAlignment="1">
      <alignment horizontal="left" vertical="top"/>
    </xf>
    <xf numFmtId="2" fontId="45" fillId="4" borderId="7" xfId="0" applyNumberFormat="1" applyFont="1" applyFill="1" applyBorder="1" applyAlignment="1">
      <alignment horizontal="right" vertical="top"/>
    </xf>
    <xf numFmtId="2" fontId="45" fillId="3" borderId="2" xfId="0" applyNumberFormat="1" applyFont="1" applyFill="1" applyBorder="1"/>
    <xf numFmtId="0" fontId="52" fillId="4" borderId="4" xfId="0" applyFont="1" applyFill="1" applyBorder="1" applyAlignment="1">
      <alignment horizontal="left" vertical="top"/>
    </xf>
    <xf numFmtId="164" fontId="58" fillId="4" borderId="4" xfId="0" applyNumberFormat="1" applyFont="1" applyFill="1" applyBorder="1" applyAlignment="1">
      <alignment horizontal="left" vertical="top"/>
    </xf>
    <xf numFmtId="2" fontId="52" fillId="4" borderId="5" xfId="0" applyNumberFormat="1" applyFont="1" applyFill="1" applyBorder="1" applyAlignment="1">
      <alignment horizontal="right" vertical="top"/>
    </xf>
    <xf numFmtId="0" fontId="45" fillId="4" borderId="2" xfId="0" applyFont="1" applyFill="1" applyBorder="1"/>
    <xf numFmtId="0" fontId="45" fillId="3" borderId="2" xfId="0" applyFont="1" applyFill="1" applyBorder="1" applyAlignment="1">
      <alignment horizontal="left" vertical="top"/>
    </xf>
    <xf numFmtId="49" fontId="47" fillId="2" borderId="8" xfId="0" applyNumberFormat="1" applyFont="1" applyFill="1" applyBorder="1" applyAlignment="1">
      <alignment horizontal="left" vertical="top"/>
    </xf>
    <xf numFmtId="49" fontId="51" fillId="2" borderId="8" xfId="0" applyNumberFormat="1" applyFont="1" applyFill="1" applyBorder="1" applyAlignment="1">
      <alignment horizontal="left" vertical="top"/>
    </xf>
    <xf numFmtId="49" fontId="10" fillId="22" borderId="8" xfId="0" applyNumberFormat="1" applyFont="1" applyFill="1" applyBorder="1" applyAlignment="1">
      <alignment vertical="top"/>
    </xf>
    <xf numFmtId="49" fontId="45" fillId="23" borderId="8" xfId="0" applyNumberFormat="1" applyFont="1" applyFill="1" applyBorder="1" applyAlignment="1">
      <alignment vertical="top"/>
    </xf>
    <xf numFmtId="0" fontId="14" fillId="11" borderId="8" xfId="1" applyFont="1" applyFill="1" applyAlignment="1">
      <alignment horizontal="left" vertical="center"/>
    </xf>
    <xf numFmtId="0" fontId="23" fillId="11" borderId="8" xfId="1" applyFont="1" applyFill="1" applyAlignment="1">
      <alignment horizontal="left" vertical="center"/>
    </xf>
    <xf numFmtId="0" fontId="8" fillId="2" borderId="8" xfId="1" applyFont="1" applyFill="1" applyAlignment="1">
      <alignment horizontal="center" vertical="center" wrapText="1"/>
    </xf>
    <xf numFmtId="0" fontId="8" fillId="2" borderId="8" xfId="1" applyFont="1" applyFill="1" applyAlignment="1">
      <alignment horizontal="left" vertical="center" wrapText="1"/>
    </xf>
    <xf numFmtId="0" fontId="18" fillId="10" borderId="8" xfId="1" applyFont="1" applyFill="1" applyAlignment="1">
      <alignment vertical="center"/>
    </xf>
    <xf numFmtId="0" fontId="9" fillId="0" borderId="8" xfId="1" applyFont="1" applyAlignment="1">
      <alignment vertical="center"/>
    </xf>
    <xf numFmtId="0" fontId="9" fillId="2" borderId="8" xfId="1" applyFont="1" applyFill="1" applyAlignment="1">
      <alignment horizontal="left" vertical="center"/>
    </xf>
    <xf numFmtId="49" fontId="8" fillId="2" borderId="8" xfId="0" applyNumberFormat="1" applyFont="1" applyFill="1" applyBorder="1" applyAlignment="1">
      <alignment horizontal="left" vertical="top"/>
    </xf>
    <xf numFmtId="49" fontId="8" fillId="2" borderId="8" xfId="0" applyNumberFormat="1" applyFont="1" applyFill="1" applyBorder="1" applyAlignment="1">
      <alignment vertical="top"/>
    </xf>
    <xf numFmtId="49" fontId="9" fillId="2" borderId="8" xfId="0" applyNumberFormat="1" applyFont="1" applyFill="1" applyBorder="1" applyAlignment="1">
      <alignment vertical="top"/>
    </xf>
    <xf numFmtId="49" fontId="8" fillId="2" borderId="8" xfId="0" quotePrefix="1" applyNumberFormat="1" applyFont="1" applyFill="1" applyBorder="1" applyAlignment="1">
      <alignment vertical="top"/>
    </xf>
    <xf numFmtId="0" fontId="31" fillId="5" borderId="17" xfId="0" applyFont="1" applyFill="1" applyBorder="1" applyAlignment="1">
      <alignment horizontal="center" vertical="center"/>
    </xf>
    <xf numFmtId="44" fontId="8" fillId="5" borderId="17" xfId="0" applyNumberFormat="1" applyFont="1" applyFill="1" applyBorder="1" applyAlignment="1">
      <alignment horizontal="center" vertical="center"/>
    </xf>
    <xf numFmtId="44" fontId="8" fillId="9" borderId="17" xfId="0" applyNumberFormat="1" applyFont="1" applyFill="1" applyBorder="1" applyAlignment="1">
      <alignment horizontal="center" vertical="center"/>
    </xf>
    <xf numFmtId="44" fontId="7" fillId="14" borderId="17" xfId="0" applyNumberFormat="1" applyFont="1" applyFill="1" applyBorder="1" applyAlignment="1">
      <alignment horizontal="center" vertical="center"/>
    </xf>
    <xf numFmtId="44" fontId="8" fillId="10" borderId="8" xfId="0" applyNumberFormat="1" applyFont="1" applyFill="1" applyBorder="1" applyAlignment="1">
      <alignment vertical="center"/>
    </xf>
    <xf numFmtId="9" fontId="8" fillId="2" borderId="8" xfId="0" applyNumberFormat="1" applyFont="1" applyFill="1" applyBorder="1" applyAlignment="1">
      <alignment vertical="center"/>
    </xf>
    <xf numFmtId="44" fontId="8" fillId="25" borderId="8" xfId="0" applyNumberFormat="1" applyFont="1" applyFill="1" applyBorder="1" applyAlignment="1">
      <alignment vertical="center"/>
    </xf>
    <xf numFmtId="9" fontId="8" fillId="5" borderId="17" xfId="2" applyFont="1" applyFill="1" applyBorder="1" applyAlignment="1" applyProtection="1">
      <alignment vertical="center"/>
    </xf>
    <xf numFmtId="165" fontId="8" fillId="25" borderId="8" xfId="0" applyNumberFormat="1" applyFont="1" applyFill="1" applyBorder="1" applyAlignment="1">
      <alignment vertical="center"/>
    </xf>
    <xf numFmtId="44" fontId="8" fillId="5" borderId="19" xfId="0" applyNumberFormat="1" applyFont="1" applyFill="1" applyBorder="1" applyAlignment="1">
      <alignment vertical="center"/>
    </xf>
    <xf numFmtId="0" fontId="8" fillId="7" borderId="26" xfId="0" applyFont="1" applyFill="1" applyBorder="1" applyAlignment="1">
      <alignment vertical="center"/>
    </xf>
    <xf numFmtId="0" fontId="8" fillId="7" borderId="27" xfId="0" applyFont="1" applyFill="1" applyBorder="1" applyAlignment="1">
      <alignment vertical="center"/>
    </xf>
    <xf numFmtId="0" fontId="8" fillId="20" borderId="18" xfId="1" applyFont="1" applyFill="1" applyBorder="1" applyAlignment="1" applyProtection="1">
      <alignment vertical="center"/>
      <protection locked="0"/>
    </xf>
    <xf numFmtId="0" fontId="8" fillId="20" borderId="19" xfId="1" applyFont="1" applyFill="1" applyBorder="1" applyAlignment="1" applyProtection="1">
      <alignment vertical="center"/>
      <protection locked="0"/>
    </xf>
    <xf numFmtId="14" fontId="15" fillId="10" borderId="8" xfId="1" applyNumberFormat="1" applyFont="1" applyFill="1" applyAlignment="1">
      <alignment horizontal="left" vertical="center"/>
    </xf>
    <xf numFmtId="16" fontId="15" fillId="11" borderId="8" xfId="1" applyNumberFormat="1" applyFont="1" applyFill="1" applyAlignment="1">
      <alignment horizontal="left" vertical="center"/>
    </xf>
    <xf numFmtId="44" fontId="8" fillId="3" borderId="17" xfId="5" applyFont="1" applyFill="1" applyBorder="1" applyAlignment="1" applyProtection="1">
      <alignment horizontal="right" vertical="center"/>
      <protection locked="0"/>
    </xf>
    <xf numFmtId="44" fontId="8" fillId="3" borderId="17" xfId="1" applyNumberFormat="1" applyFont="1" applyFill="1" applyBorder="1" applyAlignment="1" applyProtection="1">
      <alignment horizontal="right" vertical="center"/>
      <protection locked="0"/>
    </xf>
    <xf numFmtId="0" fontId="45" fillId="2" borderId="8" xfId="0" quotePrefix="1" applyFont="1" applyFill="1" applyBorder="1" applyAlignment="1">
      <alignment horizontal="left" vertical="top" wrapText="1"/>
    </xf>
    <xf numFmtId="0" fontId="35" fillId="0" borderId="8" xfId="0" applyFont="1" applyBorder="1" applyAlignment="1">
      <alignment vertical="top"/>
    </xf>
    <xf numFmtId="0" fontId="45" fillId="2" borderId="8" xfId="0" applyFont="1" applyFill="1" applyBorder="1" applyAlignment="1">
      <alignment vertical="top" wrapText="1"/>
    </xf>
    <xf numFmtId="0" fontId="12" fillId="0" borderId="0" xfId="0" applyFont="1" applyAlignment="1">
      <alignment vertical="top"/>
    </xf>
    <xf numFmtId="0" fontId="6" fillId="0" borderId="0" xfId="0" applyFont="1" applyAlignment="1">
      <alignment horizontal="center" vertical="top"/>
    </xf>
    <xf numFmtId="0" fontId="0" fillId="0" borderId="0" xfId="0" applyAlignment="1">
      <alignment vertical="top"/>
    </xf>
    <xf numFmtId="0" fontId="45" fillId="2" borderId="8" xfId="0" applyFont="1" applyFill="1" applyBorder="1" applyAlignment="1">
      <alignment horizontal="left" vertical="top" wrapText="1"/>
    </xf>
    <xf numFmtId="0" fontId="45" fillId="2" borderId="8" xfId="0" applyFont="1" applyFill="1" applyBorder="1" applyAlignment="1">
      <alignment horizontal="left" wrapText="1"/>
    </xf>
    <xf numFmtId="0" fontId="35" fillId="0" borderId="8" xfId="0" applyFont="1" applyBorder="1" applyAlignment="1">
      <alignment horizontal="left"/>
    </xf>
    <xf numFmtId="0" fontId="46" fillId="2" borderId="8" xfId="3" applyFill="1" applyBorder="1" applyAlignment="1">
      <alignment vertical="top" wrapText="1"/>
    </xf>
    <xf numFmtId="0" fontId="46" fillId="0" borderId="8" xfId="3" applyBorder="1" applyAlignment="1">
      <alignment vertical="top"/>
    </xf>
    <xf numFmtId="0" fontId="54" fillId="2" borderId="8" xfId="3" applyFont="1" applyFill="1" applyBorder="1" applyAlignment="1">
      <alignment horizontal="left" vertical="top" wrapText="1"/>
    </xf>
    <xf numFmtId="0" fontId="54" fillId="0" borderId="8" xfId="3" applyFont="1" applyBorder="1" applyAlignment="1">
      <alignment vertical="top"/>
    </xf>
    <xf numFmtId="0" fontId="45" fillId="24" borderId="8" xfId="0" applyFont="1" applyFill="1" applyBorder="1" applyAlignment="1">
      <alignment horizontal="left" vertical="top" wrapText="1"/>
    </xf>
    <xf numFmtId="0" fontId="45" fillId="24" borderId="8" xfId="0" applyFont="1" applyFill="1" applyBorder="1" applyAlignment="1">
      <alignment horizontal="left" vertical="top"/>
    </xf>
    <xf numFmtId="49" fontId="45" fillId="24" borderId="8" xfId="0" applyNumberFormat="1" applyFont="1" applyFill="1" applyBorder="1" applyAlignment="1">
      <alignment horizontal="left" vertical="top" wrapText="1"/>
    </xf>
    <xf numFmtId="49" fontId="45" fillId="24" borderId="8" xfId="0" applyNumberFormat="1" applyFont="1" applyFill="1" applyBorder="1" applyAlignment="1">
      <alignment horizontal="left" vertical="top"/>
    </xf>
    <xf numFmtId="0" fontId="45" fillId="2" borderId="8" xfId="0" quotePrefix="1" applyFont="1" applyFill="1" applyBorder="1" applyAlignment="1">
      <alignment horizontal="left" vertical="top"/>
    </xf>
    <xf numFmtId="0" fontId="45" fillId="2" borderId="8" xfId="0" quotePrefix="1" applyFont="1" applyFill="1" applyBorder="1" applyAlignment="1">
      <alignment vertical="top" wrapText="1"/>
    </xf>
    <xf numFmtId="0" fontId="52" fillId="4" borderId="6" xfId="0" applyFont="1" applyFill="1" applyBorder="1"/>
    <xf numFmtId="0" fontId="57" fillId="0" borderId="7" xfId="0" applyFont="1" applyBorder="1"/>
    <xf numFmtId="0" fontId="56" fillId="4" borderId="17" xfId="0" applyFont="1" applyFill="1" applyBorder="1" applyAlignment="1">
      <alignment horizontal="left" vertical="top"/>
    </xf>
    <xf numFmtId="0" fontId="57" fillId="0" borderId="17" xfId="0" applyFont="1" applyBorder="1"/>
    <xf numFmtId="0" fontId="45" fillId="4" borderId="17" xfId="0" applyFont="1" applyFill="1" applyBorder="1" applyAlignment="1">
      <alignment horizontal="left" vertical="top"/>
    </xf>
    <xf numFmtId="0" fontId="57" fillId="0" borderId="17" xfId="0" applyFont="1" applyBorder="1" applyAlignment="1">
      <alignment horizontal="left"/>
    </xf>
    <xf numFmtId="0" fontId="45" fillId="4" borderId="18" xfId="0" applyFont="1" applyFill="1" applyBorder="1" applyAlignment="1">
      <alignment horizontal="left" vertical="center"/>
    </xf>
    <xf numFmtId="0" fontId="45" fillId="4" borderId="20" xfId="0" applyFont="1" applyFill="1" applyBorder="1" applyAlignment="1">
      <alignment horizontal="left" vertical="center"/>
    </xf>
    <xf numFmtId="0" fontId="45" fillId="4" borderId="19" xfId="0" applyFont="1" applyFill="1" applyBorder="1" applyAlignment="1">
      <alignment horizontal="left" vertical="center"/>
    </xf>
    <xf numFmtId="0" fontId="45" fillId="4" borderId="18" xfId="0" applyFont="1" applyFill="1" applyBorder="1" applyAlignment="1">
      <alignment horizontal="left" vertical="top"/>
    </xf>
    <xf numFmtId="0" fontId="45" fillId="4" borderId="20" xfId="0" applyFont="1" applyFill="1" applyBorder="1" applyAlignment="1">
      <alignment horizontal="left" vertical="top"/>
    </xf>
    <xf numFmtId="0" fontId="45" fillId="4" borderId="19" xfId="0" applyFont="1" applyFill="1" applyBorder="1" applyAlignment="1">
      <alignment horizontal="left" vertical="top"/>
    </xf>
    <xf numFmtId="0" fontId="39" fillId="3" borderId="9" xfId="0" applyFont="1" applyFill="1" applyBorder="1" applyAlignment="1" applyProtection="1">
      <alignment horizontal="left" vertical="top"/>
      <protection locked="0"/>
    </xf>
    <xf numFmtId="0" fontId="42" fillId="0" borderId="10" xfId="0" applyFont="1" applyBorder="1" applyProtection="1">
      <protection locked="0"/>
    </xf>
    <xf numFmtId="0" fontId="42" fillId="0" borderId="11" xfId="0" applyFont="1" applyBorder="1" applyProtection="1">
      <protection locked="0"/>
    </xf>
    <xf numFmtId="0" fontId="42" fillId="0" borderId="12" xfId="0" applyFont="1" applyBorder="1" applyProtection="1">
      <protection locked="0"/>
    </xf>
    <xf numFmtId="0" fontId="39" fillId="0" borderId="0" xfId="0" applyFont="1" applyProtection="1">
      <protection locked="0"/>
    </xf>
    <xf numFmtId="0" fontId="42" fillId="0" borderId="13" xfId="0" applyFont="1" applyBorder="1" applyProtection="1">
      <protection locked="0"/>
    </xf>
    <xf numFmtId="0" fontId="42" fillId="0" borderId="14" xfId="0" applyFont="1" applyBorder="1" applyProtection="1">
      <protection locked="0"/>
    </xf>
    <xf numFmtId="0" fontId="42" fillId="0" borderId="15" xfId="0" applyFont="1" applyBorder="1" applyProtection="1">
      <protection locked="0"/>
    </xf>
    <xf numFmtId="0" fontId="42" fillId="0" borderId="16" xfId="0" applyFont="1" applyBorder="1" applyProtection="1">
      <protection locked="0"/>
    </xf>
    <xf numFmtId="0" fontId="39" fillId="5" borderId="17" xfId="4" applyFont="1" applyFill="1" applyBorder="1" applyAlignment="1">
      <alignment horizontal="left" vertical="center"/>
    </xf>
    <xf numFmtId="0" fontId="40" fillId="19" borderId="17" xfId="4" applyFont="1" applyFill="1" applyBorder="1" applyAlignment="1">
      <alignment horizontal="center" vertical="center"/>
    </xf>
    <xf numFmtId="0" fontId="39" fillId="19" borderId="17" xfId="4" applyFont="1" applyFill="1" applyBorder="1" applyAlignment="1">
      <alignment horizontal="center" vertical="center"/>
    </xf>
    <xf numFmtId="0" fontId="9" fillId="7" borderId="18" xfId="0" applyFont="1" applyFill="1" applyBorder="1" applyAlignment="1">
      <alignment horizontal="left" vertical="center"/>
    </xf>
    <xf numFmtId="0" fontId="9" fillId="7" borderId="19" xfId="0" applyFont="1" applyFill="1" applyBorder="1" applyAlignment="1">
      <alignment horizontal="left" vertical="center"/>
    </xf>
    <xf numFmtId="0" fontId="7" fillId="7" borderId="18" xfId="0" applyFont="1" applyFill="1" applyBorder="1" applyAlignment="1">
      <alignment horizontal="left" vertical="center"/>
    </xf>
    <xf numFmtId="0" fontId="7" fillId="7" borderId="19" xfId="0" applyFont="1" applyFill="1" applyBorder="1" applyAlignment="1">
      <alignment horizontal="left" vertical="center"/>
    </xf>
    <xf numFmtId="0" fontId="8" fillId="7" borderId="18" xfId="0" applyFont="1" applyFill="1" applyBorder="1" applyAlignment="1">
      <alignment horizontal="left" vertical="center"/>
    </xf>
    <xf numFmtId="0" fontId="8" fillId="7" borderId="19" xfId="0" applyFont="1" applyFill="1" applyBorder="1" applyAlignment="1">
      <alignment horizontal="left" vertical="center"/>
    </xf>
    <xf numFmtId="0" fontId="8" fillId="7" borderId="17" xfId="0" applyFont="1" applyFill="1" applyBorder="1" applyAlignment="1">
      <alignment horizontal="center" vertical="center"/>
    </xf>
    <xf numFmtId="0" fontId="9" fillId="7" borderId="17" xfId="0" applyFont="1" applyFill="1" applyBorder="1" applyAlignment="1">
      <alignment horizontal="center" vertical="center" wrapText="1"/>
    </xf>
    <xf numFmtId="166" fontId="8" fillId="11" borderId="8" xfId="0" applyNumberFormat="1" applyFont="1" applyFill="1" applyBorder="1" applyAlignment="1">
      <alignment horizontal="center" vertical="center"/>
    </xf>
    <xf numFmtId="166" fontId="8" fillId="7" borderId="17" xfId="0" applyNumberFormat="1" applyFont="1" applyFill="1" applyBorder="1" applyAlignment="1">
      <alignment horizontal="center" vertical="center"/>
    </xf>
    <xf numFmtId="49" fontId="8" fillId="24" borderId="8" xfId="0" applyNumberFormat="1" applyFont="1" applyFill="1" applyBorder="1" applyAlignment="1">
      <alignment horizontal="left" vertical="top" wrapText="1"/>
    </xf>
    <xf numFmtId="49" fontId="8" fillId="2" borderId="8" xfId="0" applyNumberFormat="1" applyFont="1" applyFill="1" applyBorder="1" applyAlignment="1">
      <alignment vertical="top" wrapText="1"/>
    </xf>
    <xf numFmtId="49" fontId="18" fillId="0" borderId="8" xfId="0" applyNumberFormat="1" applyFont="1" applyBorder="1" applyAlignment="1">
      <alignment vertical="top"/>
    </xf>
    <xf numFmtId="49" fontId="8" fillId="24" borderId="8" xfId="0" applyNumberFormat="1" applyFont="1" applyFill="1" applyBorder="1" applyAlignment="1">
      <alignment horizontal="left" vertical="top"/>
    </xf>
    <xf numFmtId="49" fontId="8" fillId="2" borderId="0" xfId="0" applyNumberFormat="1" applyFont="1" applyFill="1" applyAlignment="1">
      <alignment horizontal="left" vertical="top" wrapText="1"/>
    </xf>
    <xf numFmtId="49" fontId="8" fillId="2" borderId="0" xfId="0" applyNumberFormat="1" applyFont="1" applyFill="1" applyAlignment="1">
      <alignment horizontal="left" vertical="top"/>
    </xf>
    <xf numFmtId="0" fontId="8" fillId="21" borderId="8" xfId="1" applyFont="1" applyFill="1" applyAlignment="1">
      <alignment horizontal="center" vertical="center"/>
    </xf>
    <xf numFmtId="14" fontId="8" fillId="3" borderId="17" xfId="1" applyNumberFormat="1" applyFont="1" applyFill="1" applyBorder="1" applyAlignment="1" applyProtection="1">
      <alignment horizontal="left" vertical="center"/>
      <protection locked="0"/>
    </xf>
    <xf numFmtId="0" fontId="23" fillId="11" borderId="8" xfId="1" applyFont="1" applyFill="1" applyAlignment="1">
      <alignment horizontal="left" vertical="center" wrapText="1"/>
    </xf>
    <xf numFmtId="0" fontId="9" fillId="9" borderId="17" xfId="1" applyFont="1" applyFill="1" applyBorder="1" applyAlignment="1">
      <alignment horizontal="left" vertical="center"/>
    </xf>
    <xf numFmtId="0" fontId="25" fillId="5" borderId="17" xfId="1" applyFont="1" applyFill="1" applyBorder="1" applyAlignment="1">
      <alignment vertical="center"/>
    </xf>
    <xf numFmtId="0" fontId="8" fillId="3" borderId="17" xfId="1" applyFont="1" applyFill="1" applyBorder="1" applyAlignment="1" applyProtection="1">
      <alignment horizontal="left" vertical="center"/>
      <protection locked="0"/>
    </xf>
    <xf numFmtId="44" fontId="8" fillId="3" borderId="17" xfId="1" applyNumberFormat="1" applyFont="1" applyFill="1" applyBorder="1" applyAlignment="1" applyProtection="1">
      <alignment horizontal="left" vertical="center"/>
      <protection locked="0"/>
    </xf>
    <xf numFmtId="0" fontId="18" fillId="0" borderId="17" xfId="1" applyFont="1" applyBorder="1" applyAlignment="1" applyProtection="1">
      <alignment vertical="center"/>
      <protection locked="0"/>
    </xf>
    <xf numFmtId="0" fontId="8" fillId="3" borderId="18" xfId="1" applyFont="1" applyFill="1" applyBorder="1" applyAlignment="1" applyProtection="1">
      <alignment horizontal="left" vertical="center"/>
      <protection locked="0"/>
    </xf>
    <xf numFmtId="0" fontId="8" fillId="3" borderId="20" xfId="1" applyFont="1" applyFill="1" applyBorder="1" applyAlignment="1" applyProtection="1">
      <alignment horizontal="left" vertical="center"/>
      <protection locked="0"/>
    </xf>
    <xf numFmtId="0" fontId="8" fillId="3" borderId="19" xfId="1" applyFont="1" applyFill="1" applyBorder="1" applyAlignment="1" applyProtection="1">
      <alignment horizontal="left" vertical="center"/>
      <protection locked="0"/>
    </xf>
    <xf numFmtId="0" fontId="8" fillId="7" borderId="18" xfId="1" applyFont="1" applyFill="1" applyBorder="1" applyAlignment="1">
      <alignment horizontal="left" vertical="center" wrapText="1"/>
    </xf>
    <xf numFmtId="0" fontId="8" fillId="7" borderId="20" xfId="1" applyFont="1" applyFill="1" applyBorder="1" applyAlignment="1">
      <alignment horizontal="left" vertical="center" wrapText="1"/>
    </xf>
    <xf numFmtId="0" fontId="8" fillId="7" borderId="19" xfId="1" applyFont="1" applyFill="1" applyBorder="1" applyAlignment="1">
      <alignment horizontal="left" vertical="center" wrapText="1"/>
    </xf>
    <xf numFmtId="0" fontId="7" fillId="7" borderId="18" xfId="1" applyFont="1" applyFill="1" applyBorder="1" applyAlignment="1">
      <alignment horizontal="left" vertical="center" wrapText="1"/>
    </xf>
    <xf numFmtId="0" fontId="9" fillId="9" borderId="18" xfId="1" applyFont="1" applyFill="1" applyBorder="1" applyAlignment="1">
      <alignment horizontal="left" vertical="center"/>
    </xf>
    <xf numFmtId="0" fontId="9" fillId="9" borderId="20" xfId="1" applyFont="1" applyFill="1" applyBorder="1" applyAlignment="1">
      <alignment horizontal="left" vertical="center"/>
    </xf>
    <xf numFmtId="0" fontId="9" fillId="9" borderId="19" xfId="1" applyFont="1" applyFill="1" applyBorder="1" applyAlignment="1">
      <alignment horizontal="left" vertical="center"/>
    </xf>
    <xf numFmtId="44" fontId="8" fillId="3" borderId="18" xfId="1" applyNumberFormat="1" applyFont="1" applyFill="1" applyBorder="1" applyAlignment="1" applyProtection="1">
      <alignment horizontal="left" vertical="center"/>
      <protection locked="0"/>
    </xf>
    <xf numFmtId="44" fontId="8" fillId="3" borderId="20" xfId="1" applyNumberFormat="1" applyFont="1" applyFill="1" applyBorder="1" applyAlignment="1" applyProtection="1">
      <alignment horizontal="left" vertical="center"/>
      <protection locked="0"/>
    </xf>
    <xf numFmtId="44" fontId="8" fillId="3" borderId="19" xfId="1" applyNumberFormat="1" applyFont="1" applyFill="1" applyBorder="1" applyAlignment="1" applyProtection="1">
      <alignment horizontal="left" vertical="center"/>
      <protection locked="0"/>
    </xf>
    <xf numFmtId="0" fontId="25" fillId="21" borderId="8" xfId="0" applyFont="1" applyFill="1" applyBorder="1" applyAlignment="1">
      <alignment horizontal="left" vertical="center"/>
    </xf>
    <xf numFmtId="0" fontId="8" fillId="7" borderId="18" xfId="0" applyFont="1" applyFill="1" applyBorder="1" applyAlignment="1">
      <alignment vertical="center"/>
    </xf>
    <xf numFmtId="0" fontId="8" fillId="7" borderId="19" xfId="0" applyFont="1" applyFill="1" applyBorder="1" applyAlignment="1">
      <alignment vertical="center"/>
    </xf>
    <xf numFmtId="0" fontId="7" fillId="8" borderId="18" xfId="0" applyFont="1" applyFill="1" applyBorder="1" applyAlignment="1" applyProtection="1">
      <alignment horizontal="left" vertical="center"/>
      <protection locked="0"/>
    </xf>
    <xf numFmtId="0" fontId="7" fillId="8" borderId="19" xfId="0" applyFont="1" applyFill="1" applyBorder="1" applyAlignment="1" applyProtection="1">
      <alignment horizontal="left" vertical="center"/>
      <protection locked="0"/>
    </xf>
    <xf numFmtId="0" fontId="9" fillId="18" borderId="17" xfId="0" applyFont="1" applyFill="1" applyBorder="1" applyAlignment="1">
      <alignment horizontal="left" vertical="center"/>
    </xf>
    <xf numFmtId="0" fontId="9" fillId="7" borderId="17" xfId="0" applyFont="1" applyFill="1" applyBorder="1" applyAlignment="1">
      <alignment horizontal="left" vertical="center" wrapText="1"/>
    </xf>
    <xf numFmtId="0" fontId="8" fillId="6" borderId="17" xfId="0" applyFont="1" applyFill="1" applyBorder="1" applyAlignment="1">
      <alignment horizontal="left" vertical="center"/>
    </xf>
    <xf numFmtId="0" fontId="9" fillId="19" borderId="0" xfId="0" applyFont="1" applyFill="1" applyAlignment="1">
      <alignment horizontal="left" vertical="center"/>
    </xf>
    <xf numFmtId="0" fontId="8" fillId="0" borderId="17" xfId="0" applyFont="1" applyBorder="1" applyAlignment="1">
      <alignment horizontal="left" vertical="center"/>
    </xf>
    <xf numFmtId="0" fontId="27" fillId="17" borderId="17" xfId="0" applyFont="1" applyFill="1" applyBorder="1" applyAlignment="1">
      <alignment horizontal="left" vertical="center"/>
    </xf>
    <xf numFmtId="0" fontId="59" fillId="19" borderId="0" xfId="0" applyFont="1" applyFill="1" applyAlignment="1">
      <alignment horizontal="left" vertical="center"/>
    </xf>
  </cellXfs>
  <cellStyles count="6">
    <cellStyle name="Hyperlink" xfId="3" builtinId="8"/>
    <cellStyle name="Procent" xfId="2" builtinId="5"/>
    <cellStyle name="Standaard" xfId="0" builtinId="0"/>
    <cellStyle name="Standaard 2" xfId="1" xr:uid="{4E5CEA8A-B909-46F0-9404-1AEB08351259}"/>
    <cellStyle name="Standaard 3" xfId="4" xr:uid="{454A490A-1801-41C3-A838-059A991E6CD5}"/>
    <cellStyle name="Valuta" xfId="5" builtinId="4"/>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patternType="none"/>
      </fill>
    </dxf>
  </dxfs>
  <tableStyles count="0" defaultTableStyle="TableStyleMedium2" defaultPivotStyle="PivotStyleLight16"/>
  <colors>
    <mruColors>
      <color rgb="FFF7FFCD"/>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2</xdr:row>
      <xdr:rowOff>38100</xdr:rowOff>
    </xdr:from>
    <xdr:to>
      <xdr:col>11</xdr:col>
      <xdr:colOff>27400</xdr:colOff>
      <xdr:row>15</xdr:row>
      <xdr:rowOff>12700</xdr:rowOff>
    </xdr:to>
    <xdr:pic>
      <xdr:nvPicPr>
        <xdr:cNvPr id="2" name="Afbeelding 1">
          <a:extLst>
            <a:ext uri="{FF2B5EF4-FFF2-40B4-BE49-F238E27FC236}">
              <a16:creationId xmlns:a16="http://schemas.microsoft.com/office/drawing/2014/main" id="{B5E8BBB5-F3D2-468F-AEE5-3239FC18A04F}"/>
            </a:ext>
          </a:extLst>
        </xdr:cNvPr>
        <xdr:cNvPicPr>
          <a:picLocks noChangeAspect="1"/>
        </xdr:cNvPicPr>
      </xdr:nvPicPr>
      <xdr:blipFill rotWithShape="1">
        <a:blip xmlns:r="http://schemas.openxmlformats.org/officeDocument/2006/relationships" r:embed="rId1"/>
        <a:srcRect l="2793" t="3030" b="3627"/>
        <a:stretch/>
      </xdr:blipFill>
      <xdr:spPr>
        <a:xfrm>
          <a:off x="7785100" y="342900"/>
          <a:ext cx="4199350" cy="1955800"/>
        </a:xfrm>
        <a:prstGeom prst="rect">
          <a:avLst/>
        </a:prstGeom>
      </xdr:spPr>
    </xdr:pic>
    <xdr:clientData/>
  </xdr:twoCellAnchor>
  <xdr:twoCellAnchor editAs="oneCell">
    <xdr:from>
      <xdr:col>4</xdr:col>
      <xdr:colOff>0</xdr:colOff>
      <xdr:row>17</xdr:row>
      <xdr:rowOff>0</xdr:rowOff>
    </xdr:from>
    <xdr:to>
      <xdr:col>11</xdr:col>
      <xdr:colOff>52800</xdr:colOff>
      <xdr:row>26</xdr:row>
      <xdr:rowOff>40632</xdr:rowOff>
    </xdr:to>
    <xdr:pic>
      <xdr:nvPicPr>
        <xdr:cNvPr id="3" name="Afbeelding 2">
          <a:extLst>
            <a:ext uri="{FF2B5EF4-FFF2-40B4-BE49-F238E27FC236}">
              <a16:creationId xmlns:a16="http://schemas.microsoft.com/office/drawing/2014/main" id="{449485B2-C95D-2EBB-C3F2-D8948336E148}"/>
            </a:ext>
          </a:extLst>
        </xdr:cNvPr>
        <xdr:cNvPicPr>
          <a:picLocks noChangeAspect="1"/>
        </xdr:cNvPicPr>
      </xdr:nvPicPr>
      <xdr:blipFill>
        <a:blip xmlns:r="http://schemas.openxmlformats.org/officeDocument/2006/relationships" r:embed="rId2"/>
        <a:stretch>
          <a:fillRect/>
        </a:stretch>
      </xdr:blipFill>
      <xdr:spPr>
        <a:xfrm>
          <a:off x="7689850" y="2590800"/>
          <a:ext cx="4320000" cy="1412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191250" cy="87344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255138" y="0"/>
          <a:ext cx="6181725" cy="7560000"/>
        </a:xfrm>
        <a:prstGeom prst="rect">
          <a:avLst/>
        </a:prstGeom>
        <a:solidFill>
          <a:srgbClr val="FFFFFF"/>
        </a:solidFill>
        <a:ln>
          <a:noFill/>
        </a:ln>
      </xdr:spPr>
      <xdr:txBody>
        <a:bodyPr spcFirstLastPara="1" wrap="square" lIns="36000" tIns="72000" rIns="36000" bIns="0" anchor="t" anchorCtr="0">
          <a:noAutofit/>
        </a:bodyPr>
        <a:lstStyle/>
        <a:p>
          <a:pPr marL="0" marR="0" lvl="0" indent="0" algn="l" rtl="0">
            <a:lnSpc>
              <a:spcPct val="100000"/>
            </a:lnSpc>
            <a:spcBef>
              <a:spcPts val="0"/>
            </a:spcBef>
            <a:spcAft>
              <a:spcPts val="0"/>
            </a:spcAft>
            <a:buSzPts val="1200"/>
            <a:buFont typeface="Arial"/>
            <a:buNone/>
          </a:pPr>
          <a:endParaRPr sz="1200" b="0">
            <a:solidFill>
              <a:srgbClr val="FF0000"/>
            </a:solidFill>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Clr>
              <a:srgbClr val="000000"/>
            </a:buClr>
            <a:buSzPts val="1400"/>
            <a:buFont typeface="Calibri"/>
            <a:buNone/>
          </a:pPr>
          <a:r>
            <a:rPr lang="en-US" sz="1400" b="1" i="0" u="none" strike="noStrike" cap="none">
              <a:solidFill>
                <a:srgbClr val="000000"/>
              </a:solidFill>
              <a:latin typeface="Verdana" panose="020B0604030504040204" pitchFamily="34" charset="0"/>
              <a:ea typeface="Verdana" panose="020B0604030504040204" pitchFamily="34" charset="0"/>
              <a:cs typeface="Calibri"/>
              <a:sym typeface="Calibri"/>
            </a:rPr>
            <a:t>Subsidieregeling Waterstof in Mobiliteit</a:t>
          </a:r>
          <a:endParaRPr sz="1400" b="0" i="0" u="none" strike="noStrike" cap="none">
            <a:solidFill>
              <a:srgbClr val="000000"/>
            </a:solidFill>
            <a:latin typeface="Verdana" panose="020B0604030504040204" pitchFamily="34" charset="0"/>
            <a:ea typeface="Verdana" panose="020B0604030504040204" pitchFamily="34" charset="0"/>
            <a:cs typeface="Calibri"/>
            <a:sym typeface="Calibri"/>
          </a:endParaRPr>
        </a:p>
        <a:p>
          <a:pPr marL="0" marR="0" lvl="0" indent="0" algn="ctr" rtl="0">
            <a:lnSpc>
              <a:spcPct val="100000"/>
            </a:lnSpc>
            <a:spcBef>
              <a:spcPts val="0"/>
            </a:spcBef>
            <a:spcAft>
              <a:spcPts val="0"/>
            </a:spcAft>
            <a:buSzPts val="1400"/>
            <a:buFont typeface="Arial"/>
            <a:buNone/>
          </a:pPr>
          <a:endParaRPr sz="1400" b="1">
            <a:latin typeface="Verdana" panose="020B0604030504040204" pitchFamily="34" charset="0"/>
            <a:ea typeface="Verdana" panose="020B0604030504040204" pitchFamily="34" charset="0"/>
            <a:cs typeface="Arial"/>
            <a:sym typeface="Arial"/>
          </a:endParaRPr>
        </a:p>
        <a:p>
          <a:pPr marL="0" marR="0" lvl="0" indent="0" algn="ctr" rtl="0">
            <a:lnSpc>
              <a:spcPct val="100000"/>
            </a:lnSpc>
            <a:spcBef>
              <a:spcPts val="0"/>
            </a:spcBef>
            <a:spcAft>
              <a:spcPts val="0"/>
            </a:spcAft>
            <a:buClr>
              <a:srgbClr val="000000"/>
            </a:buClr>
            <a:buSzPts val="1800"/>
            <a:buFont typeface="Arial"/>
            <a:buNone/>
          </a:pPr>
          <a:r>
            <a:rPr lang="en-US" sz="1800" b="1" i="0" u="none" strike="noStrike" cap="none">
              <a:solidFill>
                <a:srgbClr val="000000"/>
              </a:solidFill>
              <a:latin typeface="Verdana" panose="020B0604030504040204" pitchFamily="34" charset="0"/>
              <a:ea typeface="Verdana" panose="020B0604030504040204" pitchFamily="34" charset="0"/>
              <a:cs typeface="Arial"/>
              <a:sym typeface="Arial"/>
            </a:rPr>
            <a:t>Modelbegroting</a:t>
          </a:r>
          <a:endParaRPr sz="1400">
            <a:latin typeface="Verdana" panose="020B0604030504040204" pitchFamily="34" charset="0"/>
            <a:ea typeface="Verdana" panose="020B0604030504040204" pitchFamily="34" charset="0"/>
          </a:endParaRPr>
        </a:p>
        <a:p>
          <a:pPr marL="0" marR="0" lvl="0" indent="0" algn="ctr" rtl="0">
            <a:lnSpc>
              <a:spcPct val="100000"/>
            </a:lnSpc>
            <a:spcBef>
              <a:spcPts val="0"/>
            </a:spcBef>
            <a:spcAft>
              <a:spcPts val="0"/>
            </a:spcAft>
            <a:buSzPts val="1300"/>
            <a:buFont typeface="Arial"/>
            <a:buNone/>
          </a:pPr>
          <a:endParaRPr sz="1300" b="1" i="0" u="none" strike="noStrike" cap="none">
            <a:solidFill>
              <a:srgbClr val="000000"/>
            </a:solidFill>
            <a:latin typeface="Verdana" panose="020B0604030504040204" pitchFamily="34" charset="0"/>
            <a:ea typeface="Verdana" panose="020B0604030504040204" pitchFamily="34" charset="0"/>
            <a:cs typeface="Arial"/>
            <a:sym typeface="Arial"/>
          </a:endParaRPr>
        </a:p>
        <a:p>
          <a:pPr marL="0" marR="0" lvl="0" indent="0" algn="ctr" rtl="0">
            <a:lnSpc>
              <a:spcPct val="100000"/>
            </a:lnSpc>
            <a:spcBef>
              <a:spcPts val="0"/>
            </a:spcBef>
            <a:spcAft>
              <a:spcPts val="0"/>
            </a:spcAft>
            <a:buSzPts val="1200"/>
            <a:buFont typeface="Arial"/>
            <a:buNone/>
          </a:pPr>
          <a:endParaRPr sz="1200" b="0" i="0" u="none" strike="noStrike" cap="none">
            <a:solidFill>
              <a:srgbClr val="000000"/>
            </a:solidFill>
            <a:latin typeface="Verdana" panose="020B0604030504040204" pitchFamily="34" charset="0"/>
            <a:ea typeface="Verdana" panose="020B0604030504040204" pitchFamily="34" charset="0"/>
            <a:cs typeface="Arial"/>
            <a:sym typeface="Arial"/>
          </a:endParaRPr>
        </a:p>
        <a:p>
          <a:pPr marL="914400" marR="0" lvl="2" indent="0" algn="ctr" rtl="0">
            <a:lnSpc>
              <a:spcPct val="100000"/>
            </a:lnSpc>
            <a:spcBef>
              <a:spcPts val="0"/>
            </a:spcBef>
            <a:spcAft>
              <a:spcPts val="0"/>
            </a:spcAft>
            <a:buSzPts val="1200"/>
            <a:buFont typeface="Arial"/>
            <a:buNone/>
          </a:pPr>
          <a:endParaRPr sz="1200" b="0">
            <a:latin typeface="Verdana" panose="020B0604030504040204" pitchFamily="34" charset="0"/>
            <a:ea typeface="Verdana" panose="020B0604030504040204" pitchFamily="34" charset="0"/>
            <a:cs typeface="Arial"/>
            <a:sym typeface="Arial"/>
          </a:endParaRPr>
        </a:p>
        <a:p>
          <a:pPr marL="0" marR="0" lvl="0" indent="0" algn="ctr" rtl="0">
            <a:lnSpc>
              <a:spcPct val="100000"/>
            </a:lnSpc>
            <a:spcBef>
              <a:spcPts val="0"/>
            </a:spcBef>
            <a:spcAft>
              <a:spcPts val="0"/>
            </a:spcAft>
            <a:buSzPts val="900"/>
            <a:buFont typeface="Arial"/>
            <a:buNone/>
          </a:pPr>
          <a:r>
            <a:rPr lang="en-US" sz="900" b="0">
              <a:latin typeface="Verdana" panose="020B0604030504040204" pitchFamily="34" charset="0"/>
              <a:ea typeface="Verdana" panose="020B0604030504040204" pitchFamily="34" charset="0"/>
              <a:cs typeface="Arial"/>
              <a:sym typeface="Arial"/>
            </a:rPr>
            <a:t>Versie 202</a:t>
          </a:r>
          <a:r>
            <a:rPr lang="en-US" sz="900" b="0">
              <a:solidFill>
                <a:sysClr val="windowText" lastClr="000000"/>
              </a:solidFill>
              <a:latin typeface="Verdana" panose="020B0604030504040204" pitchFamily="34" charset="0"/>
              <a:ea typeface="Verdana" panose="020B0604030504040204" pitchFamily="34" charset="0"/>
              <a:cs typeface="Arial"/>
              <a:sym typeface="Arial"/>
            </a:rPr>
            <a:t>5</a:t>
          </a:r>
          <a:r>
            <a:rPr lang="en-US" sz="900" b="0">
              <a:latin typeface="Verdana" panose="020B0604030504040204" pitchFamily="34" charset="0"/>
              <a:ea typeface="Verdana" panose="020B0604030504040204" pitchFamily="34" charset="0"/>
              <a:cs typeface="Arial"/>
              <a:sym typeface="Arial"/>
            </a:rPr>
            <a:t>.</a:t>
          </a:r>
          <a:r>
            <a:rPr lang="nl-NL" sz="900" b="0">
              <a:latin typeface="Verdana" panose="020B0604030504040204" pitchFamily="34" charset="0"/>
              <a:ea typeface="Verdana" panose="020B0604030504040204" pitchFamily="34" charset="0"/>
              <a:cs typeface="Arial"/>
              <a:sym typeface="Arial"/>
            </a:rPr>
            <a:t>1.0</a:t>
          </a:r>
          <a:endParaRPr sz="1400">
            <a:latin typeface="Verdana" panose="020B0604030504040204" pitchFamily="34" charset="0"/>
            <a:ea typeface="Verdana" panose="020B0604030504040204" pitchFamily="34" charset="0"/>
          </a:endParaRPr>
        </a:p>
        <a:p>
          <a:pPr marL="0" marR="0" lvl="0" indent="0" algn="l" rtl="0">
            <a:lnSpc>
              <a:spcPct val="100000"/>
            </a:lnSpc>
            <a:spcBef>
              <a:spcPts val="0"/>
            </a:spcBef>
            <a:spcAft>
              <a:spcPts val="0"/>
            </a:spcAft>
            <a:buSzPts val="1200"/>
            <a:buFont typeface="Arial"/>
            <a:buNone/>
          </a:pPr>
          <a:endParaRPr sz="1200" b="0">
            <a:latin typeface="Verdana" panose="020B0604030504040204" pitchFamily="34" charset="0"/>
            <a:ea typeface="Verdana" panose="020B0604030504040204" pitchFamily="34" charset="0"/>
            <a:cs typeface="Arial"/>
            <a:sym typeface="Arial"/>
          </a:endParaRPr>
        </a:p>
        <a:p>
          <a:pPr marL="0" marR="0" lvl="0" indent="0" algn="l" rtl="0">
            <a:lnSpc>
              <a:spcPct val="100000"/>
            </a:lnSpc>
            <a:spcBef>
              <a:spcPts val="0"/>
            </a:spcBef>
            <a:spcAft>
              <a:spcPts val="0"/>
            </a:spcAft>
            <a:buSzPts val="1200"/>
            <a:buFont typeface="Arial"/>
            <a:buNone/>
          </a:pPr>
          <a:endParaRPr sz="1200" b="0">
            <a:latin typeface="Arial"/>
            <a:ea typeface="Arial"/>
            <a:cs typeface="Arial"/>
            <a:sym typeface="Arial"/>
          </a:endParaRPr>
        </a:p>
      </xdr:txBody>
    </xdr:sp>
    <xdr:clientData fLocksWithSheet="0"/>
  </xdr:oneCellAnchor>
  <xdr:oneCellAnchor>
    <xdr:from>
      <xdr:col>1</xdr:col>
      <xdr:colOff>38100</xdr:colOff>
      <xdr:row>0</xdr:row>
      <xdr:rowOff>9525</xdr:rowOff>
    </xdr:from>
    <xdr:ext cx="4905375" cy="18669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400000" cy="1553300"/>
    <xdr:pic>
      <xdr:nvPicPr>
        <xdr:cNvPr id="3" name="image2.png">
          <a:extLst>
            <a:ext uri="{FF2B5EF4-FFF2-40B4-BE49-F238E27FC236}">
              <a16:creationId xmlns:a16="http://schemas.microsoft.com/office/drawing/2014/main" id="{D995435F-B20B-4014-BB84-3E16EEFF0F39}"/>
            </a:ext>
          </a:extLst>
        </xdr:cNvPr>
        <xdr:cNvPicPr preferRelativeResize="0">
          <a:picLocks noChangeAspect="1"/>
        </xdr:cNvPicPr>
      </xdr:nvPicPr>
      <xdr:blipFill>
        <a:blip xmlns:r="http://schemas.openxmlformats.org/officeDocument/2006/relationships" r:embed="rId1" cstate="print"/>
        <a:stretch>
          <a:fillRect/>
        </a:stretch>
      </xdr:blipFill>
      <xdr:spPr>
        <a:xfrm>
          <a:off x="0" y="0"/>
          <a:ext cx="5400000" cy="15533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5</xdr:col>
      <xdr:colOff>345281</xdr:colOff>
      <xdr:row>2</xdr:row>
      <xdr:rowOff>11906</xdr:rowOff>
    </xdr:from>
    <xdr:to>
      <xdr:col>5</xdr:col>
      <xdr:colOff>785813</xdr:colOff>
      <xdr:row>7</xdr:row>
      <xdr:rowOff>276984</xdr:rowOff>
    </xdr:to>
    <xdr:pic>
      <xdr:nvPicPr>
        <xdr:cNvPr id="4" name="Afbeelding 3">
          <a:extLst>
            <a:ext uri="{FF2B5EF4-FFF2-40B4-BE49-F238E27FC236}">
              <a16:creationId xmlns:a16="http://schemas.microsoft.com/office/drawing/2014/main" id="{DC997660-8122-4E0C-878A-69F7803C27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3562" y="321469"/>
          <a:ext cx="440532" cy="145570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59531</xdr:colOff>
      <xdr:row>1</xdr:row>
      <xdr:rowOff>35719</xdr:rowOff>
    </xdr:from>
    <xdr:to>
      <xdr:col>6</xdr:col>
      <xdr:colOff>526256</xdr:colOff>
      <xdr:row>5</xdr:row>
      <xdr:rowOff>194469</xdr:rowOff>
    </xdr:to>
    <xdr:pic>
      <xdr:nvPicPr>
        <xdr:cNvPr id="2" name="Afbeelding 1">
          <a:extLst>
            <a:ext uri="{FF2B5EF4-FFF2-40B4-BE49-F238E27FC236}">
              <a16:creationId xmlns:a16="http://schemas.microsoft.com/office/drawing/2014/main" id="{D6A10F66-324A-4EE3-9A92-ED788218C3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0" y="345282"/>
          <a:ext cx="466725" cy="13493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xdr:rowOff>
    </xdr:from>
    <xdr:ext cx="5400000" cy="1553300"/>
    <xdr:pic>
      <xdr:nvPicPr>
        <xdr:cNvPr id="5" name="image2.png">
          <a:extLst>
            <a:ext uri="{FF2B5EF4-FFF2-40B4-BE49-F238E27FC236}">
              <a16:creationId xmlns:a16="http://schemas.microsoft.com/office/drawing/2014/main" id="{ADDADBF9-60FB-4842-9F39-28DDFE1F917B}"/>
            </a:ext>
          </a:extLst>
        </xdr:cNvPr>
        <xdr:cNvPicPr preferRelativeResize="0">
          <a:picLocks noChangeAspect="1"/>
        </xdr:cNvPicPr>
      </xdr:nvPicPr>
      <xdr:blipFill>
        <a:blip xmlns:r="http://schemas.openxmlformats.org/officeDocument/2006/relationships" r:embed="rId1" cstate="print"/>
        <a:stretch>
          <a:fillRect/>
        </a:stretch>
      </xdr:blipFill>
      <xdr:spPr>
        <a:xfrm>
          <a:off x="162278" y="1"/>
          <a:ext cx="5400000" cy="1553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rvo.nl/subsidies-financiering/waterstof-mobilitei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5F5D-4C1F-44D7-BE5F-898E34FD160A}">
  <dimension ref="A3:C47"/>
  <sheetViews>
    <sheetView workbookViewId="0">
      <selection activeCell="M44" sqref="M44"/>
    </sheetView>
  </sheetViews>
  <sheetFormatPr defaultColWidth="8.6640625" defaultRowHeight="12" x14ac:dyDescent="0.25"/>
  <cols>
    <col min="1" max="1" width="8.6640625" style="1"/>
    <col min="2" max="2" width="69.88671875" style="1" bestFit="1" customWidth="1"/>
    <col min="3" max="3" width="22.88671875" style="1" bestFit="1" customWidth="1"/>
    <col min="4" max="16384" width="8.6640625" style="1"/>
  </cols>
  <sheetData>
    <row r="3" spans="2:3" x14ac:dyDescent="0.25">
      <c r="B3" s="2" t="s">
        <v>0</v>
      </c>
      <c r="C3" s="2" t="s">
        <v>1</v>
      </c>
    </row>
    <row r="4" spans="2:3" x14ac:dyDescent="0.25">
      <c r="B4" s="3"/>
      <c r="C4" s="3">
        <v>1.0000000000000001E-15</v>
      </c>
    </row>
    <row r="5" spans="2:3" x14ac:dyDescent="0.25">
      <c r="B5" s="3" t="s">
        <v>3</v>
      </c>
      <c r="C5" s="3">
        <v>100000</v>
      </c>
    </row>
    <row r="6" spans="2:3" x14ac:dyDescent="0.25">
      <c r="B6" s="3" t="s">
        <v>4</v>
      </c>
      <c r="C6" s="3">
        <v>150000</v>
      </c>
    </row>
    <row r="7" spans="2:3" x14ac:dyDescent="0.25">
      <c r="B7" s="3" t="s">
        <v>5</v>
      </c>
      <c r="C7" s="3">
        <v>300000</v>
      </c>
    </row>
    <row r="8" spans="2:3" x14ac:dyDescent="0.25">
      <c r="B8" s="3" t="s">
        <v>6</v>
      </c>
      <c r="C8" s="3">
        <v>100000</v>
      </c>
    </row>
    <row r="9" spans="2:3" x14ac:dyDescent="0.25">
      <c r="B9" s="3" t="s">
        <v>7</v>
      </c>
      <c r="C9" s="3">
        <v>60000</v>
      </c>
    </row>
    <row r="10" spans="2:3" x14ac:dyDescent="0.25">
      <c r="B10" s="3" t="s">
        <v>8</v>
      </c>
      <c r="C10" s="3">
        <v>150000</v>
      </c>
    </row>
    <row r="11" spans="2:3" x14ac:dyDescent="0.25">
      <c r="B11" s="3" t="s">
        <v>9</v>
      </c>
      <c r="C11" s="3">
        <v>50000</v>
      </c>
    </row>
    <row r="12" spans="2:3" x14ac:dyDescent="0.25">
      <c r="B12" s="3" t="s">
        <v>10</v>
      </c>
      <c r="C12" s="3">
        <v>220000</v>
      </c>
    </row>
    <row r="13" spans="2:3" x14ac:dyDescent="0.25">
      <c r="B13" s="3" t="s">
        <v>11</v>
      </c>
      <c r="C13" s="3">
        <v>70000</v>
      </c>
    </row>
    <row r="14" spans="2:3" x14ac:dyDescent="0.25">
      <c r="B14" s="3" t="s">
        <v>12</v>
      </c>
      <c r="C14" s="3">
        <v>300000</v>
      </c>
    </row>
    <row r="15" spans="2:3" x14ac:dyDescent="0.25">
      <c r="B15" s="3" t="s">
        <v>13</v>
      </c>
      <c r="C15" s="3">
        <v>100000</v>
      </c>
    </row>
    <row r="34" spans="1:2" x14ac:dyDescent="0.25">
      <c r="A34" s="1" t="s">
        <v>14</v>
      </c>
      <c r="B34" s="1" t="s">
        <v>14</v>
      </c>
    </row>
    <row r="35" spans="1:2" x14ac:dyDescent="0.25">
      <c r="A35" s="60" t="s">
        <v>15</v>
      </c>
      <c r="B35" s="1" t="s">
        <v>16</v>
      </c>
    </row>
    <row r="36" spans="1:2" x14ac:dyDescent="0.25">
      <c r="A36" s="60" t="s">
        <v>17</v>
      </c>
      <c r="B36" s="1" t="s">
        <v>18</v>
      </c>
    </row>
    <row r="37" spans="1:2" x14ac:dyDescent="0.25">
      <c r="A37" s="60" t="s">
        <v>19</v>
      </c>
      <c r="B37" s="1" t="s">
        <v>20</v>
      </c>
    </row>
    <row r="38" spans="1:2" x14ac:dyDescent="0.25">
      <c r="A38" s="60" t="s">
        <v>21</v>
      </c>
      <c r="B38" s="1" t="s">
        <v>22</v>
      </c>
    </row>
    <row r="39" spans="1:2" x14ac:dyDescent="0.25">
      <c r="A39" s="60" t="s">
        <v>23</v>
      </c>
      <c r="B39" s="1" t="s">
        <v>24</v>
      </c>
    </row>
    <row r="40" spans="1:2" x14ac:dyDescent="0.25">
      <c r="A40" s="60" t="s">
        <v>25</v>
      </c>
      <c r="B40" s="1" t="s">
        <v>26</v>
      </c>
    </row>
    <row r="45" spans="1:2" x14ac:dyDescent="0.25">
      <c r="B45" s="1" t="s">
        <v>14</v>
      </c>
    </row>
    <row r="46" spans="1:2" x14ac:dyDescent="0.25">
      <c r="B46" s="1" t="s">
        <v>27</v>
      </c>
    </row>
    <row r="47" spans="1:2" x14ac:dyDescent="0.25">
      <c r="B47" s="1" t="s">
        <v>28</v>
      </c>
    </row>
  </sheetData>
  <sheetProtection algorithmName="SHA-512" hashValue="MZZX+3ng7s+CIri1PkgMBe/ZpKaeE1k29kJQMdIIF/HFPKo7v05rGZmUDq5PlYcFFBFo/JMbj52BhJfUlUNUEA==" saltValue="/wT7zhbUpQUYyGOdRqwjUA==" spinCount="100000" sheet="1" objects="1" scenarios="1"/>
  <phoneticPr fontId="2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
  <sheetViews>
    <sheetView showGridLines="0" tabSelected="1" workbookViewId="0">
      <selection activeCell="S19" sqref="S19:S33"/>
    </sheetView>
  </sheetViews>
  <sheetFormatPr defaultColWidth="14.44140625" defaultRowHeight="15" customHeight="1" x14ac:dyDescent="0.3"/>
  <cols>
    <col min="1" max="7" width="9.109375" customWidth="1"/>
    <col min="8" max="8" width="10.44140625" customWidth="1"/>
    <col min="9" max="26" width="9.109375" customWidth="1"/>
  </cols>
  <sheetData/>
  <sheetProtection algorithmName="SHA-512" hashValue="8nOEMdW+1V02NwAjTXmRQ3LP20b3A9lz1AjfzCJ+Bocud4DZTb9hHORj2dIOzM9HSiE34KfK3JP/SD0KpW7gWg==" saltValue="XernhMHJ3/o32EbhyayIjg==" spinCount="100000" sheet="1" objects="1" scenarios="1"/>
  <pageMargins left="0.47244094488188976" right="0.47244094488188976" top="0.98425196850393704" bottom="0.98425196850393704" header="0" footer="0"/>
  <pageSetup paperSize="9" orientation="portrait" r:id="rId1"/>
  <headerFooter>
    <oddFooter>&amp;L_x000D_&amp;1#&amp;"Calibri"&amp;10&amp;K000000 Intern gebruik</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B10:N55"/>
  <sheetViews>
    <sheetView showGridLines="0" topLeftCell="A4" zoomScale="80" zoomScaleNormal="80" workbookViewId="0">
      <selection activeCell="S19" sqref="S19:S33"/>
    </sheetView>
  </sheetViews>
  <sheetFormatPr defaultColWidth="14.44140625" defaultRowHeight="15" customHeight="1" x14ac:dyDescent="0.3"/>
  <cols>
    <col min="1" max="1" width="2.44140625" style="235" customWidth="1"/>
    <col min="2" max="2" width="16.33203125" style="235" customWidth="1"/>
    <col min="3" max="3" width="9.109375" style="235" customWidth="1"/>
    <col min="4" max="4" width="9.88671875" style="235" customWidth="1"/>
    <col min="5" max="5" width="9.109375" style="235" customWidth="1"/>
    <col min="6" max="9" width="9.88671875" style="235" customWidth="1"/>
    <col min="10" max="10" width="11" style="235" customWidth="1"/>
    <col min="11" max="14" width="9.88671875" style="235" customWidth="1"/>
    <col min="15" max="22" width="9.109375" style="235" customWidth="1"/>
    <col min="23" max="26" width="8.5546875" style="235" customWidth="1"/>
    <col min="27" max="16384" width="14.44140625" style="235"/>
  </cols>
  <sheetData>
    <row r="10" spans="2:14" ht="24" customHeight="1" x14ac:dyDescent="0.3">
      <c r="B10" s="278" t="s">
        <v>29</v>
      </c>
      <c r="C10" s="278"/>
      <c r="D10" s="278"/>
      <c r="E10" s="279"/>
      <c r="F10" s="280"/>
      <c r="G10" s="280"/>
      <c r="H10" s="280"/>
      <c r="I10" s="280"/>
      <c r="J10" s="281"/>
      <c r="K10" s="281"/>
      <c r="L10" s="280"/>
      <c r="M10" s="280"/>
      <c r="N10" s="280"/>
    </row>
    <row r="11" spans="2:14" ht="24" customHeight="1" x14ac:dyDescent="0.3">
      <c r="B11" s="282" t="s">
        <v>258</v>
      </c>
      <c r="C11" s="278"/>
      <c r="D11" s="278"/>
      <c r="E11" s="279"/>
      <c r="F11" s="280"/>
      <c r="G11" s="280"/>
      <c r="H11" s="280"/>
      <c r="I11" s="280"/>
      <c r="J11" s="281"/>
      <c r="K11" s="281"/>
      <c r="L11" s="280"/>
      <c r="M11" s="280"/>
      <c r="N11" s="280"/>
    </row>
    <row r="12" spans="2:14" ht="15" customHeight="1" x14ac:dyDescent="0.3">
      <c r="B12" s="283"/>
      <c r="C12" s="278"/>
      <c r="D12" s="284"/>
      <c r="E12" s="280"/>
      <c r="F12" s="281"/>
      <c r="G12" s="281"/>
      <c r="H12" s="281"/>
      <c r="I12" s="281"/>
      <c r="J12" s="281"/>
      <c r="K12" s="281"/>
      <c r="L12" s="281"/>
      <c r="M12" s="281"/>
      <c r="N12" s="281"/>
    </row>
    <row r="13" spans="2:14" ht="15" customHeight="1" x14ac:dyDescent="0.3">
      <c r="B13" s="285" t="s">
        <v>30</v>
      </c>
      <c r="C13" s="286"/>
      <c r="D13" s="287"/>
      <c r="E13" s="287"/>
      <c r="F13" s="286"/>
      <c r="G13" s="286"/>
      <c r="H13" s="286"/>
      <c r="I13" s="286"/>
      <c r="J13" s="286"/>
      <c r="K13" s="286"/>
      <c r="L13" s="286"/>
      <c r="M13" s="286"/>
      <c r="N13" s="286"/>
    </row>
    <row r="14" spans="2:14" ht="121.5" customHeight="1" x14ac:dyDescent="0.3">
      <c r="B14" s="419" t="s">
        <v>31</v>
      </c>
      <c r="C14" s="420"/>
      <c r="D14" s="420"/>
      <c r="E14" s="420"/>
      <c r="F14" s="420"/>
      <c r="G14" s="420"/>
      <c r="H14" s="420"/>
      <c r="I14" s="420"/>
      <c r="J14" s="420"/>
      <c r="K14" s="420"/>
      <c r="L14" s="420"/>
      <c r="M14" s="420"/>
      <c r="N14" s="420"/>
    </row>
    <row r="15" spans="2:14" ht="15" customHeight="1" x14ac:dyDescent="0.3">
      <c r="B15" s="285" t="s">
        <v>32</v>
      </c>
      <c r="C15" s="286"/>
      <c r="D15" s="287"/>
      <c r="E15" s="287"/>
      <c r="F15" s="286"/>
      <c r="G15" s="286"/>
      <c r="H15" s="286"/>
      <c r="I15" s="286"/>
      <c r="J15" s="286"/>
      <c r="K15" s="286"/>
      <c r="L15" s="286"/>
      <c r="M15" s="286"/>
      <c r="N15" s="286"/>
    </row>
    <row r="16" spans="2:14" s="238" customFormat="1" ht="56.25" customHeight="1" x14ac:dyDescent="0.3">
      <c r="B16" s="419" t="s">
        <v>33</v>
      </c>
      <c r="C16" s="419"/>
      <c r="D16" s="419"/>
      <c r="E16" s="419"/>
      <c r="F16" s="419"/>
      <c r="G16" s="419"/>
      <c r="H16" s="419"/>
      <c r="I16" s="419"/>
      <c r="J16" s="419"/>
      <c r="K16" s="419"/>
      <c r="L16" s="419"/>
      <c r="M16" s="419"/>
      <c r="N16" s="419"/>
    </row>
    <row r="17" spans="2:14" ht="15" customHeight="1" x14ac:dyDescent="0.3">
      <c r="B17" s="285" t="s">
        <v>34</v>
      </c>
      <c r="C17" s="286"/>
      <c r="D17" s="286"/>
      <c r="E17" s="286"/>
      <c r="F17" s="286"/>
      <c r="G17" s="286"/>
      <c r="H17" s="286"/>
      <c r="I17" s="286"/>
      <c r="J17" s="286"/>
      <c r="K17" s="286"/>
      <c r="L17" s="286"/>
      <c r="M17" s="286"/>
      <c r="N17" s="286"/>
    </row>
    <row r="18" spans="2:14" s="238" customFormat="1" ht="58.5" customHeight="1" x14ac:dyDescent="0.3">
      <c r="B18" s="421" t="s">
        <v>35</v>
      </c>
      <c r="C18" s="422"/>
      <c r="D18" s="422"/>
      <c r="E18" s="422"/>
      <c r="F18" s="422"/>
      <c r="G18" s="422"/>
      <c r="H18" s="422"/>
      <c r="I18" s="422"/>
      <c r="J18" s="422"/>
      <c r="K18" s="422"/>
      <c r="L18" s="422"/>
      <c r="M18" s="422"/>
      <c r="N18" s="422"/>
    </row>
    <row r="19" spans="2:14" ht="15" customHeight="1" x14ac:dyDescent="0.3">
      <c r="B19" s="288"/>
      <c r="C19" s="289" t="s">
        <v>36</v>
      </c>
      <c r="D19" s="289"/>
      <c r="E19" s="289"/>
      <c r="F19" s="289"/>
      <c r="G19" s="289"/>
      <c r="H19" s="289"/>
      <c r="I19" s="289"/>
      <c r="J19" s="289"/>
      <c r="K19" s="289"/>
      <c r="L19" s="289"/>
      <c r="M19" s="289"/>
      <c r="N19" s="289"/>
    </row>
    <row r="20" spans="2:14" ht="15" customHeight="1" x14ac:dyDescent="0.3">
      <c r="B20" s="288"/>
      <c r="C20" s="289" t="s">
        <v>37</v>
      </c>
      <c r="D20" s="289"/>
      <c r="E20" s="289"/>
      <c r="F20" s="289"/>
      <c r="G20" s="289"/>
      <c r="H20" s="289"/>
      <c r="I20" s="289"/>
      <c r="J20" s="289"/>
      <c r="K20" s="289"/>
      <c r="L20" s="289"/>
      <c r="M20" s="289"/>
      <c r="N20" s="289"/>
    </row>
    <row r="21" spans="2:14" ht="15" customHeight="1" x14ac:dyDescent="0.3">
      <c r="B21" s="288"/>
      <c r="C21" s="289" t="s">
        <v>38</v>
      </c>
      <c r="D21" s="289"/>
      <c r="E21" s="289"/>
      <c r="F21" s="289"/>
      <c r="G21" s="289"/>
      <c r="H21" s="289"/>
      <c r="I21" s="289"/>
      <c r="J21" s="289"/>
      <c r="K21" s="289"/>
      <c r="L21" s="289"/>
      <c r="M21" s="289"/>
      <c r="N21" s="289"/>
    </row>
    <row r="22" spans="2:14" ht="15" customHeight="1" x14ac:dyDescent="0.3">
      <c r="B22" s="288"/>
      <c r="C22" s="289" t="s">
        <v>39</v>
      </c>
      <c r="D22" s="289"/>
      <c r="E22" s="289"/>
      <c r="F22" s="289"/>
      <c r="G22" s="289"/>
      <c r="H22" s="289"/>
      <c r="I22" s="289"/>
      <c r="J22" s="289"/>
      <c r="K22" s="289"/>
      <c r="L22" s="289"/>
      <c r="M22" s="289"/>
      <c r="N22" s="289"/>
    </row>
    <row r="23" spans="2:14" ht="15" customHeight="1" x14ac:dyDescent="0.3">
      <c r="B23" s="288"/>
      <c r="C23" s="289" t="s">
        <v>40</v>
      </c>
      <c r="D23" s="289"/>
      <c r="E23" s="289"/>
      <c r="F23" s="289"/>
      <c r="G23" s="289"/>
      <c r="H23" s="289"/>
      <c r="I23" s="289"/>
      <c r="J23" s="289"/>
      <c r="K23" s="289"/>
      <c r="L23" s="289"/>
      <c r="M23" s="289"/>
      <c r="N23" s="289"/>
    </row>
    <row r="24" spans="2:14" ht="15" customHeight="1" x14ac:dyDescent="0.3">
      <c r="B24" s="285" t="s">
        <v>41</v>
      </c>
      <c r="C24" s="286"/>
      <c r="D24" s="286"/>
      <c r="E24" s="286"/>
      <c r="F24" s="286"/>
      <c r="G24" s="286"/>
      <c r="H24" s="286"/>
      <c r="I24" s="286"/>
      <c r="J24" s="286"/>
      <c r="K24" s="286"/>
      <c r="L24" s="286"/>
      <c r="M24" s="286"/>
      <c r="N24" s="286"/>
    </row>
    <row r="25" spans="2:14" s="239" customFormat="1" ht="15" customHeight="1" x14ac:dyDescent="0.3">
      <c r="B25" s="290"/>
      <c r="C25" s="291"/>
      <c r="D25" s="291"/>
      <c r="E25" s="291"/>
      <c r="F25" s="291"/>
      <c r="G25" s="291"/>
      <c r="H25" s="291"/>
      <c r="I25" s="291"/>
      <c r="J25" s="291"/>
      <c r="K25" s="291"/>
      <c r="L25" s="291"/>
      <c r="M25" s="291"/>
      <c r="N25" s="291"/>
    </row>
    <row r="26" spans="2:14" ht="15" customHeight="1" x14ac:dyDescent="0.3">
      <c r="B26" s="424" t="s">
        <v>42</v>
      </c>
      <c r="C26" s="407"/>
      <c r="D26" s="407"/>
      <c r="E26" s="407"/>
      <c r="F26" s="407"/>
      <c r="G26" s="407"/>
      <c r="H26" s="407"/>
      <c r="I26" s="407"/>
      <c r="J26" s="407"/>
      <c r="K26" s="407"/>
      <c r="L26" s="407"/>
      <c r="M26" s="407"/>
      <c r="N26" s="407"/>
    </row>
    <row r="27" spans="2:14" ht="15" customHeight="1" x14ac:dyDescent="0.3">
      <c r="B27" s="406" t="s">
        <v>43</v>
      </c>
      <c r="C27" s="407"/>
      <c r="D27" s="407"/>
      <c r="E27" s="407"/>
      <c r="F27" s="407"/>
      <c r="G27" s="407"/>
      <c r="H27" s="407"/>
      <c r="I27" s="407"/>
      <c r="J27" s="407"/>
      <c r="K27" s="407"/>
      <c r="L27" s="407"/>
      <c r="M27" s="407"/>
      <c r="N27" s="407"/>
    </row>
    <row r="28" spans="2:14" ht="15" customHeight="1" x14ac:dyDescent="0.3">
      <c r="B28" s="407"/>
      <c r="C28" s="407"/>
      <c r="D28" s="407"/>
      <c r="E28" s="407"/>
      <c r="F28" s="407"/>
      <c r="G28" s="407"/>
      <c r="H28" s="407"/>
      <c r="I28" s="407"/>
      <c r="J28" s="407"/>
      <c r="K28" s="407"/>
      <c r="L28" s="407"/>
      <c r="M28" s="407"/>
      <c r="N28" s="407"/>
    </row>
    <row r="29" spans="2:14" ht="15" customHeight="1" x14ac:dyDescent="0.3">
      <c r="B29" s="406" t="s">
        <v>44</v>
      </c>
      <c r="C29" s="407"/>
      <c r="D29" s="407"/>
      <c r="E29" s="407"/>
      <c r="F29" s="407"/>
      <c r="G29" s="407"/>
      <c r="H29" s="407"/>
      <c r="I29" s="407"/>
      <c r="J29" s="407"/>
      <c r="K29" s="407"/>
      <c r="L29" s="407"/>
      <c r="M29" s="407"/>
      <c r="N29" s="407"/>
    </row>
    <row r="30" spans="2:14" ht="15" customHeight="1" x14ac:dyDescent="0.3">
      <c r="B30" s="406" t="s">
        <v>45</v>
      </c>
      <c r="C30" s="407"/>
      <c r="D30" s="407"/>
      <c r="E30" s="407"/>
      <c r="F30" s="407"/>
      <c r="G30" s="407"/>
      <c r="H30" s="407"/>
      <c r="I30" s="407"/>
      <c r="J30" s="407"/>
      <c r="K30" s="407"/>
      <c r="L30" s="407"/>
      <c r="M30" s="407"/>
      <c r="N30" s="407"/>
    </row>
    <row r="31" spans="2:14" ht="15" customHeight="1" x14ac:dyDescent="0.3">
      <c r="B31" s="423" t="s">
        <v>46</v>
      </c>
      <c r="C31" s="407"/>
      <c r="D31" s="407"/>
      <c r="E31" s="407"/>
      <c r="F31" s="407"/>
      <c r="G31" s="407"/>
      <c r="H31" s="407"/>
      <c r="I31" s="407"/>
      <c r="J31" s="407"/>
      <c r="K31" s="407"/>
      <c r="L31" s="407"/>
      <c r="M31" s="407"/>
      <c r="N31" s="407"/>
    </row>
    <row r="32" spans="2:14" ht="15" customHeight="1" x14ac:dyDescent="0.3">
      <c r="B32" s="406" t="s">
        <v>47</v>
      </c>
      <c r="C32" s="407"/>
      <c r="D32" s="407"/>
      <c r="E32" s="407"/>
      <c r="F32" s="407"/>
      <c r="G32" s="407"/>
      <c r="H32" s="407"/>
      <c r="I32" s="407"/>
      <c r="J32" s="407"/>
      <c r="K32" s="407"/>
      <c r="L32" s="407"/>
      <c r="M32" s="407"/>
      <c r="N32" s="407"/>
    </row>
    <row r="33" spans="2:14" ht="15" customHeight="1" x14ac:dyDescent="0.3">
      <c r="B33" s="292"/>
      <c r="C33" s="292"/>
      <c r="D33" s="292"/>
      <c r="E33" s="292"/>
      <c r="F33" s="292"/>
      <c r="G33" s="292"/>
      <c r="H33" s="292"/>
      <c r="I33" s="292"/>
      <c r="J33" s="292"/>
      <c r="K33" s="292"/>
      <c r="L33" s="292"/>
      <c r="M33" s="292"/>
      <c r="N33" s="292"/>
    </row>
    <row r="34" spans="2:14" ht="15" customHeight="1" x14ac:dyDescent="0.3">
      <c r="B34" s="406" t="s">
        <v>48</v>
      </c>
      <c r="C34" s="407"/>
      <c r="D34" s="407"/>
      <c r="E34" s="407"/>
      <c r="F34" s="407"/>
      <c r="G34" s="407"/>
      <c r="H34" s="407"/>
      <c r="I34" s="407"/>
      <c r="J34" s="407"/>
      <c r="K34" s="407"/>
      <c r="L34" s="407"/>
      <c r="M34" s="407"/>
      <c r="N34" s="407"/>
    </row>
    <row r="35" spans="2:14" ht="15" customHeight="1" x14ac:dyDescent="0.3">
      <c r="B35" s="407"/>
      <c r="C35" s="409"/>
      <c r="D35" s="409"/>
      <c r="E35" s="409"/>
      <c r="F35" s="409"/>
      <c r="G35" s="409"/>
      <c r="H35" s="409"/>
      <c r="I35" s="409"/>
      <c r="J35" s="409"/>
      <c r="K35" s="409"/>
      <c r="L35" s="409"/>
      <c r="M35" s="409"/>
      <c r="N35" s="407"/>
    </row>
    <row r="36" spans="2:14" ht="30" customHeight="1" x14ac:dyDescent="0.3">
      <c r="B36" s="407"/>
      <c r="C36" s="407"/>
      <c r="D36" s="407"/>
      <c r="E36" s="407"/>
      <c r="F36" s="407"/>
      <c r="G36" s="407"/>
      <c r="H36" s="407"/>
      <c r="I36" s="407"/>
      <c r="J36" s="407"/>
      <c r="K36" s="407"/>
      <c r="L36" s="407"/>
      <c r="M36" s="407"/>
      <c r="N36" s="407"/>
    </row>
    <row r="37" spans="2:14" ht="15" customHeight="1" x14ac:dyDescent="0.3">
      <c r="B37" s="285" t="s">
        <v>49</v>
      </c>
      <c r="C37" s="286"/>
      <c r="D37" s="286"/>
      <c r="E37" s="286"/>
      <c r="F37" s="286"/>
      <c r="G37" s="286"/>
      <c r="H37" s="286"/>
      <c r="I37" s="286"/>
      <c r="J37" s="286"/>
      <c r="K37" s="286"/>
      <c r="L37" s="286"/>
      <c r="M37" s="286"/>
      <c r="N37" s="286"/>
    </row>
    <row r="38" spans="2:14" ht="33" customHeight="1" x14ac:dyDescent="0.3">
      <c r="B38" s="412" t="s">
        <v>50</v>
      </c>
      <c r="C38" s="407"/>
      <c r="D38" s="407"/>
      <c r="E38" s="407"/>
      <c r="F38" s="407"/>
      <c r="G38" s="407"/>
      <c r="H38" s="407"/>
      <c r="I38" s="407"/>
      <c r="J38" s="407"/>
      <c r="K38" s="407"/>
      <c r="L38" s="407"/>
      <c r="M38" s="407"/>
      <c r="N38" s="407"/>
    </row>
    <row r="39" spans="2:14" ht="15" customHeight="1" x14ac:dyDescent="0.3">
      <c r="B39" s="412" t="s">
        <v>51</v>
      </c>
      <c r="C39" s="407"/>
      <c r="D39" s="407"/>
      <c r="E39" s="407"/>
      <c r="F39" s="407"/>
      <c r="G39" s="407"/>
      <c r="H39" s="407"/>
      <c r="I39" s="407"/>
      <c r="J39" s="407"/>
      <c r="K39" s="407"/>
      <c r="L39" s="407"/>
      <c r="M39" s="407"/>
      <c r="N39" s="407"/>
    </row>
    <row r="40" spans="2:14" ht="15" customHeight="1" x14ac:dyDescent="0.3">
      <c r="B40" s="412" t="s">
        <v>52</v>
      </c>
      <c r="C40" s="407"/>
      <c r="D40" s="407"/>
      <c r="E40" s="407"/>
      <c r="F40" s="407"/>
      <c r="G40" s="407"/>
      <c r="H40" s="407"/>
      <c r="I40" s="407"/>
      <c r="J40" s="407"/>
      <c r="K40" s="407"/>
      <c r="L40" s="407"/>
      <c r="M40" s="407"/>
      <c r="N40" s="407"/>
    </row>
    <row r="41" spans="2:14" ht="15" customHeight="1" x14ac:dyDescent="0.3">
      <c r="B41" s="407"/>
      <c r="C41" s="409"/>
      <c r="D41" s="409"/>
      <c r="E41" s="409"/>
      <c r="F41" s="409"/>
      <c r="G41" s="409"/>
      <c r="H41" s="409"/>
      <c r="I41" s="409"/>
      <c r="J41" s="409"/>
      <c r="K41" s="409"/>
      <c r="L41" s="409"/>
      <c r="M41" s="409"/>
      <c r="N41" s="407"/>
    </row>
    <row r="42" spans="2:14" ht="15" customHeight="1" x14ac:dyDescent="0.3">
      <c r="B42" s="407"/>
      <c r="C42" s="409"/>
      <c r="D42" s="409"/>
      <c r="E42" s="409"/>
      <c r="F42" s="409"/>
      <c r="G42" s="409"/>
      <c r="H42" s="409"/>
      <c r="I42" s="409"/>
      <c r="J42" s="409"/>
      <c r="K42" s="409"/>
      <c r="L42" s="409"/>
      <c r="M42" s="409"/>
      <c r="N42" s="407"/>
    </row>
    <row r="43" spans="2:14" ht="30" customHeight="1" x14ac:dyDescent="0.3">
      <c r="B43" s="407"/>
      <c r="C43" s="407"/>
      <c r="D43" s="407"/>
      <c r="E43" s="407"/>
      <c r="F43" s="407"/>
      <c r="G43" s="407"/>
      <c r="H43" s="407"/>
      <c r="I43" s="407"/>
      <c r="J43" s="407"/>
      <c r="K43" s="407"/>
      <c r="L43" s="407"/>
      <c r="M43" s="407"/>
      <c r="N43" s="407"/>
    </row>
    <row r="44" spans="2:14" ht="15" customHeight="1" x14ac:dyDescent="0.3">
      <c r="B44" s="285" t="s">
        <v>53</v>
      </c>
      <c r="C44" s="286"/>
      <c r="D44" s="286"/>
      <c r="E44" s="286"/>
      <c r="F44" s="286"/>
      <c r="G44" s="286"/>
      <c r="H44" s="286"/>
      <c r="I44" s="286"/>
      <c r="J44" s="286"/>
      <c r="K44" s="286"/>
      <c r="L44" s="286"/>
      <c r="M44" s="286"/>
      <c r="N44" s="286"/>
    </row>
    <row r="45" spans="2:14" ht="36" customHeight="1" x14ac:dyDescent="0.25">
      <c r="B45" s="413" t="s">
        <v>248</v>
      </c>
      <c r="C45" s="414"/>
      <c r="D45" s="414"/>
      <c r="E45" s="414"/>
      <c r="F45" s="414"/>
      <c r="G45" s="414"/>
      <c r="H45" s="414"/>
      <c r="I45" s="414"/>
      <c r="J45" s="414"/>
      <c r="K45" s="414"/>
      <c r="L45" s="414"/>
      <c r="M45" s="414"/>
      <c r="N45" s="414"/>
    </row>
    <row r="46" spans="2:14" ht="19.5" customHeight="1" x14ac:dyDescent="0.3">
      <c r="B46" s="415" t="s">
        <v>54</v>
      </c>
      <c r="C46" s="416"/>
      <c r="D46" s="416"/>
      <c r="E46" s="416"/>
      <c r="F46" s="416"/>
      <c r="G46" s="416"/>
      <c r="H46" s="416"/>
      <c r="I46" s="416"/>
      <c r="J46" s="416"/>
      <c r="K46" s="417"/>
      <c r="L46" s="418"/>
      <c r="M46" s="293"/>
      <c r="N46" s="293"/>
    </row>
    <row r="47" spans="2:14" ht="15" customHeight="1" x14ac:dyDescent="0.3">
      <c r="B47" s="408" t="s">
        <v>55</v>
      </c>
      <c r="C47" s="407"/>
      <c r="D47" s="407"/>
      <c r="E47" s="407"/>
      <c r="F47" s="407"/>
      <c r="G47" s="407"/>
      <c r="H47" s="407"/>
      <c r="I47" s="407"/>
      <c r="J47" s="407"/>
      <c r="K47" s="407"/>
      <c r="L47" s="407"/>
      <c r="M47" s="407"/>
      <c r="N47" s="407"/>
    </row>
    <row r="48" spans="2:14" ht="15" customHeight="1" x14ac:dyDescent="0.3">
      <c r="B48" s="407"/>
      <c r="C48" s="409"/>
      <c r="D48" s="409"/>
      <c r="E48" s="409"/>
      <c r="F48" s="409"/>
      <c r="G48" s="409"/>
      <c r="H48" s="409"/>
      <c r="I48" s="409"/>
      <c r="J48" s="409"/>
      <c r="K48" s="409"/>
      <c r="L48" s="409"/>
      <c r="M48" s="409"/>
      <c r="N48" s="407"/>
    </row>
    <row r="49" spans="2:14" ht="15" customHeight="1" x14ac:dyDescent="0.3">
      <c r="B49" s="407"/>
      <c r="C49" s="409"/>
      <c r="D49" s="409"/>
      <c r="E49" s="409"/>
      <c r="F49" s="409"/>
      <c r="G49" s="409"/>
      <c r="H49" s="409"/>
      <c r="I49" s="409"/>
      <c r="J49" s="409"/>
      <c r="K49" s="409"/>
      <c r="L49" s="409"/>
      <c r="M49" s="409"/>
      <c r="N49" s="407"/>
    </row>
    <row r="50" spans="2:14" ht="15" customHeight="1" x14ac:dyDescent="0.3">
      <c r="B50" s="407"/>
      <c r="C50" s="407"/>
      <c r="D50" s="407"/>
      <c r="E50" s="407"/>
      <c r="F50" s="407"/>
      <c r="G50" s="407"/>
      <c r="H50" s="407"/>
      <c r="I50" s="407"/>
      <c r="J50" s="407"/>
      <c r="K50" s="407"/>
      <c r="L50" s="407"/>
      <c r="M50" s="407"/>
      <c r="N50" s="407"/>
    </row>
    <row r="51" spans="2:14" ht="15" customHeight="1" x14ac:dyDescent="0.3">
      <c r="B51" s="236"/>
      <c r="C51" s="237"/>
      <c r="D51" s="237"/>
      <c r="E51" s="237"/>
      <c r="F51" s="237"/>
      <c r="G51" s="237"/>
      <c r="H51" s="237"/>
      <c r="I51" s="237"/>
      <c r="J51" s="237"/>
      <c r="K51" s="237"/>
      <c r="L51" s="237"/>
      <c r="M51" s="237"/>
      <c r="N51" s="237"/>
    </row>
    <row r="52" spans="2:14" ht="12.75" customHeight="1" x14ac:dyDescent="0.3">
      <c r="B52" s="237"/>
      <c r="C52" s="237"/>
      <c r="D52" s="237"/>
      <c r="E52" s="237"/>
      <c r="F52" s="237"/>
      <c r="G52" s="237"/>
      <c r="H52" s="237"/>
      <c r="I52" s="237"/>
      <c r="J52" s="237"/>
      <c r="K52" s="237"/>
      <c r="L52" s="237"/>
      <c r="M52" s="237"/>
      <c r="N52" s="237"/>
    </row>
    <row r="53" spans="2:14" ht="12.75" customHeight="1" x14ac:dyDescent="0.3">
      <c r="B53" s="237"/>
      <c r="C53" s="237"/>
      <c r="D53" s="237"/>
      <c r="E53" s="237"/>
      <c r="F53" s="237"/>
      <c r="G53" s="237"/>
      <c r="H53" s="237"/>
      <c r="I53" s="237"/>
      <c r="J53" s="237"/>
      <c r="K53" s="237"/>
      <c r="L53" s="237"/>
      <c r="M53" s="237"/>
      <c r="N53" s="237"/>
    </row>
    <row r="54" spans="2:14" ht="12.75" customHeight="1" x14ac:dyDescent="0.3">
      <c r="B54" s="237"/>
      <c r="C54" s="237"/>
      <c r="D54" s="237"/>
      <c r="E54" s="237"/>
      <c r="F54" s="237"/>
      <c r="G54" s="237"/>
      <c r="H54" s="237"/>
      <c r="I54" s="237"/>
      <c r="J54" s="237"/>
      <c r="K54" s="237"/>
      <c r="L54" s="237"/>
      <c r="M54" s="237"/>
      <c r="N54" s="237"/>
    </row>
    <row r="55" spans="2:14" ht="12.75" customHeight="1" x14ac:dyDescent="0.3">
      <c r="B55" s="236"/>
      <c r="C55" s="237"/>
      <c r="D55" s="237"/>
      <c r="E55" s="237"/>
      <c r="F55" s="237"/>
      <c r="G55" s="410"/>
      <c r="H55" s="411"/>
      <c r="I55" s="411"/>
      <c r="J55" s="411"/>
      <c r="K55" s="411"/>
      <c r="L55" s="411"/>
      <c r="M55" s="411"/>
      <c r="N55" s="411"/>
    </row>
  </sheetData>
  <sheetProtection algorithmName="SHA-512" hashValue="t1q8Hq1qmUHQyl1Vf4lioXrPUz11qiR7T5t5RDrXzwu1o3U9HJzLjnW3nkumnps+i1iYI42oZxRtFWB/8mtncQ==" saltValue="rwDU0iw370V6IG0UvPd1gA==" spinCount="100000" sheet="1" objects="1" scenarios="1"/>
  <mergeCells count="18">
    <mergeCell ref="B14:N14"/>
    <mergeCell ref="B16:N16"/>
    <mergeCell ref="B18:N18"/>
    <mergeCell ref="B30:N30"/>
    <mergeCell ref="B31:N31"/>
    <mergeCell ref="B26:N26"/>
    <mergeCell ref="B27:N28"/>
    <mergeCell ref="B29:N29"/>
    <mergeCell ref="B32:N32"/>
    <mergeCell ref="B47:N50"/>
    <mergeCell ref="G55:N55"/>
    <mergeCell ref="B34:N36"/>
    <mergeCell ref="B38:N38"/>
    <mergeCell ref="B39:N39"/>
    <mergeCell ref="B40:N43"/>
    <mergeCell ref="B45:N45"/>
    <mergeCell ref="B46:J46"/>
    <mergeCell ref="K46:L46"/>
  </mergeCells>
  <hyperlinks>
    <hyperlink ref="B46:J46" r:id="rId1" display="rvo.nl/swim " xr:uid="{489A98D5-3393-45B1-912E-033CFFFD8BAF}"/>
  </hyperlinks>
  <pageMargins left="0.23622047244094491" right="0.23622047244094491" top="0.23622047244094491" bottom="0.23622047244094491" header="0" footer="0"/>
  <pageSetup paperSize="9" scale="80" orientation="portrait"/>
  <headerFooter>
    <oddFooter>&amp;L_x000D_&amp;1#&amp;"Calibri"&amp;10&amp;K000000 Intern gebruik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3:G35"/>
  <sheetViews>
    <sheetView zoomScale="80" zoomScaleNormal="80" workbookViewId="0">
      <selection activeCell="F57" sqref="F57"/>
    </sheetView>
  </sheetViews>
  <sheetFormatPr defaultColWidth="20.109375" defaultRowHeight="15" customHeight="1" x14ac:dyDescent="0.2"/>
  <cols>
    <col min="1" max="16384" width="20.109375" style="347"/>
  </cols>
  <sheetData>
    <row r="3" spans="2:6" ht="12.6" x14ac:dyDescent="0.2">
      <c r="B3" s="346" t="s">
        <v>56</v>
      </c>
    </row>
    <row r="4" spans="2:6" ht="12.6" x14ac:dyDescent="0.2">
      <c r="B4" s="348" t="s">
        <v>57</v>
      </c>
    </row>
    <row r="5" spans="2:6" ht="12.6" x14ac:dyDescent="0.2">
      <c r="B5" s="427" t="s">
        <v>58</v>
      </c>
      <c r="C5" s="428"/>
      <c r="D5" s="428"/>
      <c r="E5" s="349"/>
      <c r="F5" s="347" t="s">
        <v>59</v>
      </c>
    </row>
    <row r="6" spans="2:6" ht="12.6" x14ac:dyDescent="0.2">
      <c r="B6" s="429" t="s">
        <v>60</v>
      </c>
      <c r="C6" s="428"/>
      <c r="D6" s="428"/>
      <c r="E6" s="350"/>
    </row>
    <row r="7" spans="2:6" ht="12.75" customHeight="1" x14ac:dyDescent="0.2">
      <c r="B7" s="434" t="s">
        <v>61</v>
      </c>
      <c r="C7" s="435"/>
      <c r="D7" s="436"/>
      <c r="E7" s="350"/>
    </row>
    <row r="8" spans="2:6" ht="12.6" x14ac:dyDescent="0.2">
      <c r="B8" s="429" t="s">
        <v>62</v>
      </c>
      <c r="C8" s="430"/>
      <c r="D8" s="430"/>
      <c r="E8" s="351"/>
    </row>
    <row r="9" spans="2:6" ht="12.6" x14ac:dyDescent="0.2">
      <c r="B9" s="429" t="s">
        <v>63</v>
      </c>
      <c r="C9" s="428"/>
      <c r="D9" s="428"/>
      <c r="E9" s="351"/>
    </row>
    <row r="10" spans="2:6" ht="12.6" x14ac:dyDescent="0.2">
      <c r="B10" s="429" t="s">
        <v>64</v>
      </c>
      <c r="C10" s="428"/>
      <c r="D10" s="428"/>
      <c r="E10" s="351"/>
    </row>
    <row r="12" spans="2:6" ht="12.6" x14ac:dyDescent="0.2">
      <c r="B12" s="348" t="s">
        <v>65</v>
      </c>
    </row>
    <row r="13" spans="2:6" ht="12.6" x14ac:dyDescent="0.2">
      <c r="B13" s="347" t="s">
        <v>66</v>
      </c>
    </row>
    <row r="14" spans="2:6" ht="12.6" x14ac:dyDescent="0.2">
      <c r="B14" s="347" t="s">
        <v>67</v>
      </c>
    </row>
    <row r="15" spans="2:6" ht="12.6" x14ac:dyDescent="0.2">
      <c r="B15" s="431" t="s">
        <v>68</v>
      </c>
      <c r="C15" s="432"/>
      <c r="D15" s="433"/>
      <c r="E15" s="349">
        <f>'Deelnemer 2 vtg'!AI40+'Deelnemer 3 vtg'!AI40+'Deelnemer 4 vtg'!AI40+'Deelnemer 5 vtg'!AI40+'Deelnemer 6 vtg'!AI40+'Deelnemer 7 vtg'!AI40+'Deelnemer 8 vtg'!AI40+'Deelnemer 9 vtg'!AI40+'Deelnemer 10 vtg'!AI40+'Deelnemer 11 vtg'!AI40+'Deelnemer 12 vtg'!AI40+'Deelnemer 13 vtg'!AI40+'Deelnemer 14 vtg'!AI40+'Deelnemer 15 vtg'!AI40+'Deelnemer 16 vtg'!AI40+'Deelnemer 17 vtg'!AI40+'Deelnemer 18 vtg'!AI40+'Deelnemer 19 vtg'!AI40+'Deelnemer 20 vtg'!AI40+'Deelnemer 21 vtg'!AI40+'Deelnemer 22 vtg'!AI40+'Deelnemer 23 vtg'!AI40+'Deelnemer 24 vtg'!AI40+'Deelnemer 25 vtg'!AI40</f>
        <v>0</v>
      </c>
    </row>
    <row r="16" spans="2:6" ht="12.6" x14ac:dyDescent="0.2">
      <c r="B16" s="431" t="s">
        <v>69</v>
      </c>
      <c r="C16" s="432"/>
      <c r="D16" s="433"/>
      <c r="E16" s="349">
        <f>SUM(Totaaloverzicht!H9:'Totaaloverzicht'!H32)</f>
        <v>0</v>
      </c>
    </row>
    <row r="21" spans="2:7" ht="12.6" x14ac:dyDescent="0.2">
      <c r="B21" s="346" t="s">
        <v>70</v>
      </c>
    </row>
    <row r="22" spans="2:7" ht="12.6" x14ac:dyDescent="0.2">
      <c r="B22" s="352" t="s">
        <v>71</v>
      </c>
      <c r="C22" s="353"/>
      <c r="D22" s="353"/>
      <c r="E22" s="354" t="s">
        <v>72</v>
      </c>
      <c r="F22" s="355" t="s">
        <v>73</v>
      </c>
      <c r="G22" s="356" t="s">
        <v>74</v>
      </c>
    </row>
    <row r="23" spans="2:7" ht="12.6" x14ac:dyDescent="0.2">
      <c r="B23" s="357"/>
      <c r="C23" s="353"/>
      <c r="D23" s="353"/>
      <c r="E23" s="358"/>
      <c r="F23" s="359"/>
      <c r="G23" s="360"/>
    </row>
    <row r="24" spans="2:7" ht="15.75" customHeight="1" x14ac:dyDescent="0.2">
      <c r="B24" s="357" t="s">
        <v>75</v>
      </c>
      <c r="C24" s="353"/>
      <c r="D24" s="353"/>
      <c r="E24" s="361" t="str">
        <f>Totaaloverzicht!E69</f>
        <v xml:space="preserve"> </v>
      </c>
      <c r="F24" s="359" t="str">
        <f>IFERROR(70-(70*(($E$5/($E$6*$E$8))/20/100))," ")</f>
        <v xml:space="preserve"> </v>
      </c>
      <c r="G24" s="360"/>
    </row>
    <row r="25" spans="2:7" ht="15.75" customHeight="1" x14ac:dyDescent="0.2">
      <c r="B25" s="353" t="s">
        <v>61</v>
      </c>
      <c r="C25" s="353"/>
      <c r="D25" s="353"/>
      <c r="E25" s="361" t="str">
        <f>Totaaloverzicht!E70</f>
        <v/>
      </c>
      <c r="F25" s="359">
        <f>IF($E$7&gt;=2000,10,IF($E$7&gt;=1500,8,IF($E$7&gt;=1000,6,0)))</f>
        <v>0</v>
      </c>
      <c r="G25" s="360"/>
    </row>
    <row r="26" spans="2:7" ht="15.75" customHeight="1" x14ac:dyDescent="0.2">
      <c r="B26" s="353" t="s">
        <v>62</v>
      </c>
      <c r="C26" s="353"/>
      <c r="D26" s="353"/>
      <c r="E26" s="361" t="str">
        <f>Totaaloverzicht!E71</f>
        <v/>
      </c>
      <c r="F26" s="359">
        <f>IF($E$8&gt;=3,10,IF($E$8=2,5,0))</f>
        <v>0</v>
      </c>
      <c r="G26" s="360"/>
    </row>
    <row r="27" spans="2:7" ht="15.75" customHeight="1" x14ac:dyDescent="0.2">
      <c r="B27" s="353" t="s">
        <v>76</v>
      </c>
      <c r="C27" s="353"/>
      <c r="D27" s="353"/>
      <c r="E27" s="361" t="str">
        <f>Totaaloverzicht!E72</f>
        <v/>
      </c>
      <c r="F27" s="359" t="str">
        <f>IF($E$9="aanvraag ingediend",1,IF($E$9="verleend",5,IF($E$9="onherroepelijk",10,"")))</f>
        <v/>
      </c>
      <c r="G27" s="360"/>
    </row>
    <row r="28" spans="2:7" ht="15.75" customHeight="1" x14ac:dyDescent="0.2">
      <c r="B28" s="353" t="s">
        <v>77</v>
      </c>
      <c r="C28" s="353"/>
      <c r="D28" s="353"/>
      <c r="E28" s="361" t="str">
        <f>Totaaloverzicht!E73</f>
        <v/>
      </c>
      <c r="F28" s="359">
        <f>IF($E$10="ja",5,0)</f>
        <v>0</v>
      </c>
      <c r="G28" s="360"/>
    </row>
    <row r="29" spans="2:7" ht="15.75" customHeight="1" x14ac:dyDescent="0.2">
      <c r="B29" s="362" t="s">
        <v>78</v>
      </c>
      <c r="C29" s="363"/>
      <c r="D29" s="363"/>
      <c r="E29" s="361" t="str">
        <f>Totaaloverzicht!E68</f>
        <v/>
      </c>
      <c r="F29" s="364">
        <f>IFERROR(SUM(F24:F28),"")</f>
        <v>0</v>
      </c>
      <c r="G29" s="360"/>
    </row>
    <row r="30" spans="2:7" ht="15.75" customHeight="1" x14ac:dyDescent="0.2">
      <c r="B30" s="363"/>
      <c r="C30" s="363"/>
      <c r="D30" s="363"/>
      <c r="E30" s="365"/>
      <c r="F30" s="359"/>
      <c r="G30" s="360"/>
    </row>
    <row r="31" spans="2:7" ht="15.75" customHeight="1" x14ac:dyDescent="0.2">
      <c r="B31" s="352" t="s">
        <v>79</v>
      </c>
      <c r="C31" s="353"/>
      <c r="D31" s="353"/>
      <c r="E31" s="366" t="str">
        <f>Totaaloverzicht!E75</f>
        <v/>
      </c>
      <c r="F31" s="367" t="str">
        <f>IFERROR(100-(E15/E16*100),"")</f>
        <v/>
      </c>
      <c r="G31" s="360"/>
    </row>
    <row r="32" spans="2:7" ht="15.75" customHeight="1" x14ac:dyDescent="0.2">
      <c r="B32" s="363"/>
      <c r="C32" s="363"/>
      <c r="D32" s="363"/>
      <c r="E32" s="365"/>
      <c r="F32" s="359"/>
      <c r="G32" s="360"/>
    </row>
    <row r="33" spans="2:7" ht="15.75" customHeight="1" x14ac:dyDescent="0.2">
      <c r="B33" s="368" t="s">
        <v>80</v>
      </c>
      <c r="C33" s="368"/>
      <c r="D33" s="369"/>
      <c r="E33" s="370" t="str">
        <f t="shared" ref="E33:F33" si="0">IFERROR(E29+E31,"")</f>
        <v/>
      </c>
      <c r="F33" s="370" t="str">
        <f t="shared" si="0"/>
        <v/>
      </c>
      <c r="G33" s="360"/>
    </row>
    <row r="34" spans="2:7" ht="15.75" customHeight="1" x14ac:dyDescent="0.2"/>
    <row r="35" spans="2:7" ht="15.75" customHeight="1" x14ac:dyDescent="0.2">
      <c r="B35" s="425" t="s">
        <v>81</v>
      </c>
      <c r="C35" s="426"/>
      <c r="D35" s="426"/>
      <c r="E35" s="371"/>
      <c r="F35" s="372"/>
      <c r="G35" s="360"/>
    </row>
  </sheetData>
  <sheetProtection algorithmName="SHA-512" hashValue="WdKd1RDAw0p51Qc4JH9idVXW8Tx0cGTAf4MFXZlqKFKcYPZU7W6ujeLWg+Z6Sxe23w0ZCk4wB5TCdcDa3svz/Q==" saltValue="9mMySv+ykLUNG0W3r+MFSw==" spinCount="100000" sheet="1" objects="1" scenarios="1"/>
  <mergeCells count="9">
    <mergeCell ref="B35:D35"/>
    <mergeCell ref="B5:D5"/>
    <mergeCell ref="B6:D6"/>
    <mergeCell ref="B8:D8"/>
    <mergeCell ref="B9:D9"/>
    <mergeCell ref="B10:D10"/>
    <mergeCell ref="B15:D15"/>
    <mergeCell ref="B16:D16"/>
    <mergeCell ref="B7:D7"/>
  </mergeCells>
  <dataValidations count="4">
    <dataValidation type="list" allowBlank="1" showErrorMessage="1" sqref="E9" xr:uid="{00000000-0002-0000-0200-000000000000}">
      <formula1>"aanvraag ingediend,verleend,onherroepelijk"</formula1>
    </dataValidation>
    <dataValidation type="list" allowBlank="1" showErrorMessage="1" sqref="E8" xr:uid="{00000000-0002-0000-0200-000001000000}">
      <formula1>"2,3,4,5,6,7,8,9,10"</formula1>
    </dataValidation>
    <dataValidation type="list" allowBlank="1" showErrorMessage="1" sqref="F35" xr:uid="{00000000-0002-0000-0200-000002000000}">
      <formula1>"ja,nee"</formula1>
    </dataValidation>
    <dataValidation type="list" allowBlank="1" showErrorMessage="1" sqref="E10" xr:uid="{9D960AEF-73F4-4E58-AF40-A5B60F04BE8B}">
      <formula1>"Ja,Nee"</formula1>
    </dataValidation>
  </dataValidations>
  <pageMargins left="0.7" right="0.7" top="0.75" bottom="0.75" header="0" footer="0"/>
  <pageSetup orientation="landscape"/>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53"/>
  <sheetViews>
    <sheetView zoomScale="80" zoomScaleNormal="80" workbookViewId="0">
      <selection activeCell="X27" sqref="X27"/>
    </sheetView>
  </sheetViews>
  <sheetFormatPr defaultColWidth="14.44140625" defaultRowHeight="15" customHeight="1" x14ac:dyDescent="0.2"/>
  <cols>
    <col min="1" max="1" width="5.5546875" style="262" customWidth="1"/>
    <col min="2" max="2" width="19.44140625" style="248" customWidth="1"/>
    <col min="3" max="3" width="11.5546875" style="248" customWidth="1"/>
    <col min="4" max="4" width="25.44140625" style="248" customWidth="1"/>
    <col min="5" max="5" width="17.5546875" style="248" customWidth="1"/>
    <col min="6" max="6" width="20.44140625" style="248" customWidth="1"/>
    <col min="7" max="7" width="19.44140625" style="248" customWidth="1"/>
    <col min="8" max="9" width="23" style="248" customWidth="1"/>
    <col min="10" max="11" width="17.109375" style="248" customWidth="1"/>
    <col min="12" max="12" width="8.5546875" style="257" customWidth="1"/>
    <col min="13" max="27" width="8.5546875" style="248" customWidth="1"/>
    <col min="28" max="16384" width="14.44140625" style="248"/>
  </cols>
  <sheetData>
    <row r="1" spans="1:14" ht="15" customHeight="1" x14ac:dyDescent="0.2">
      <c r="B1" s="344" t="s">
        <v>232</v>
      </c>
      <c r="M1" s="257"/>
      <c r="N1" s="257"/>
    </row>
    <row r="2" spans="1:14" ht="11.4" x14ac:dyDescent="0.2">
      <c r="B2" s="344" t="s">
        <v>246</v>
      </c>
      <c r="M2" s="257"/>
      <c r="N2" s="257"/>
    </row>
    <row r="3" spans="1:14" ht="17.399999999999999" x14ac:dyDescent="0.2">
      <c r="A3" s="337"/>
      <c r="B3" s="295"/>
      <c r="C3" s="297" t="s">
        <v>93</v>
      </c>
      <c r="D3" s="295"/>
      <c r="M3" s="257"/>
      <c r="N3" s="257"/>
    </row>
    <row r="4" spans="1:14" ht="17.399999999999999" x14ac:dyDescent="0.2">
      <c r="A4" s="337"/>
      <c r="B4" s="295"/>
      <c r="C4" s="297" t="s">
        <v>233</v>
      </c>
      <c r="D4" s="295"/>
      <c r="E4" s="257"/>
      <c r="F4" s="257"/>
      <c r="G4" s="257"/>
      <c r="H4" s="257"/>
      <c r="I4" s="257"/>
      <c r="J4" s="257"/>
      <c r="K4" s="257"/>
      <c r="M4" s="257"/>
      <c r="N4" s="257"/>
    </row>
    <row r="5" spans="1:14" ht="22.5" customHeight="1" x14ac:dyDescent="0.2">
      <c r="A5" s="337"/>
      <c r="B5" s="294"/>
      <c r="C5" s="295"/>
      <c r="D5" s="295"/>
      <c r="E5" s="257"/>
      <c r="F5" s="257"/>
      <c r="G5" s="257"/>
      <c r="H5" s="257"/>
      <c r="I5" s="257"/>
      <c r="J5" s="257"/>
      <c r="K5" s="257"/>
      <c r="M5" s="257"/>
      <c r="N5" s="257"/>
    </row>
    <row r="6" spans="1:14" ht="17.25" customHeight="1" x14ac:dyDescent="0.2">
      <c r="A6" s="337"/>
      <c r="B6" s="294"/>
      <c r="C6" s="295"/>
      <c r="D6" s="295"/>
      <c r="E6" s="257"/>
      <c r="F6" s="257"/>
      <c r="G6" s="257"/>
      <c r="H6" s="257"/>
      <c r="I6" s="257"/>
      <c r="J6" s="257"/>
      <c r="K6" s="257"/>
      <c r="M6" s="257"/>
      <c r="N6" s="257"/>
    </row>
    <row r="7" spans="1:14" ht="18.75" customHeight="1" x14ac:dyDescent="0.2">
      <c r="A7" s="337"/>
      <c r="B7" s="295"/>
      <c r="C7" s="295"/>
      <c r="D7" s="295"/>
      <c r="E7" s="257"/>
      <c r="F7" s="257"/>
      <c r="G7" s="257"/>
      <c r="H7" s="257"/>
      <c r="I7" s="257"/>
      <c r="J7" s="257"/>
      <c r="K7" s="257"/>
      <c r="M7" s="257"/>
      <c r="N7" s="257"/>
    </row>
    <row r="8" spans="1:14" ht="27" customHeight="1" x14ac:dyDescent="0.2">
      <c r="A8" s="337"/>
      <c r="B8" s="295"/>
      <c r="C8" s="295"/>
      <c r="D8" s="295"/>
      <c r="E8" s="257"/>
      <c r="F8" s="257"/>
      <c r="G8" s="257"/>
      <c r="H8" s="257"/>
      <c r="I8" s="257"/>
      <c r="J8" s="257"/>
      <c r="K8" s="257"/>
      <c r="M8" s="257"/>
      <c r="N8" s="257"/>
    </row>
    <row r="9" spans="1:14" ht="19.5" customHeight="1" x14ac:dyDescent="0.2">
      <c r="A9" s="337"/>
      <c r="B9" s="298" t="s">
        <v>222</v>
      </c>
      <c r="C9" s="446">
        <f>'Deelnemer 1 tankstation'!D6</f>
        <v>0</v>
      </c>
      <c r="D9" s="446"/>
      <c r="E9" s="446"/>
      <c r="F9" s="257"/>
      <c r="G9" s="257"/>
      <c r="H9" s="257"/>
      <c r="I9" s="257"/>
      <c r="J9" s="257"/>
      <c r="K9" s="257"/>
      <c r="M9" s="257"/>
      <c r="N9" s="257"/>
    </row>
    <row r="10" spans="1:14" ht="15" customHeight="1" x14ac:dyDescent="0.2">
      <c r="A10" s="337"/>
      <c r="B10" s="298" t="s">
        <v>223</v>
      </c>
      <c r="C10" s="446" t="str">
        <f>'Deelnemer 1 tankstation'!D7</f>
        <v>in te vullen door RVO</v>
      </c>
      <c r="D10" s="446"/>
      <c r="E10" s="446"/>
      <c r="F10" s="257"/>
      <c r="G10" s="257"/>
      <c r="H10" s="257"/>
      <c r="I10" s="257"/>
      <c r="J10" s="257"/>
      <c r="K10" s="257"/>
      <c r="M10" s="257"/>
      <c r="N10" s="257"/>
    </row>
    <row r="11" spans="1:14" ht="15" customHeight="1" x14ac:dyDescent="0.2">
      <c r="A11" s="337"/>
      <c r="B11" s="295"/>
      <c r="C11" s="295"/>
      <c r="D11" s="295"/>
      <c r="E11" s="257"/>
      <c r="F11" s="257"/>
      <c r="G11" s="257"/>
      <c r="H11" s="257"/>
      <c r="I11" s="257"/>
      <c r="J11" s="257"/>
      <c r="K11" s="257"/>
      <c r="M11" s="257"/>
      <c r="N11" s="257"/>
    </row>
    <row r="12" spans="1:14" ht="15.9" customHeight="1" x14ac:dyDescent="0.2">
      <c r="A12" s="337"/>
      <c r="B12" s="264" t="s">
        <v>82</v>
      </c>
      <c r="C12" s="265"/>
      <c r="D12" s="265"/>
      <c r="E12" s="265"/>
      <c r="F12" s="265"/>
      <c r="G12" s="265"/>
      <c r="H12" s="265"/>
      <c r="I12" s="265"/>
      <c r="J12" s="265"/>
      <c r="K12" s="265"/>
      <c r="L12" s="258"/>
      <c r="M12" s="257"/>
      <c r="N12" s="257"/>
    </row>
    <row r="13" spans="1:14" ht="15.9" customHeight="1" x14ac:dyDescent="0.2">
      <c r="A13" s="337"/>
      <c r="B13" s="266"/>
      <c r="C13" s="267"/>
      <c r="D13" s="267"/>
      <c r="E13" s="267"/>
      <c r="F13" s="267"/>
      <c r="G13" s="267"/>
      <c r="H13" s="252"/>
      <c r="I13" s="268"/>
      <c r="J13" s="267"/>
      <c r="K13" s="267"/>
      <c r="L13" s="259"/>
      <c r="M13" s="257"/>
      <c r="N13" s="257"/>
    </row>
    <row r="14" spans="1:14" s="253" customFormat="1" ht="30" customHeight="1" x14ac:dyDescent="0.3">
      <c r="A14" s="338"/>
      <c r="B14" s="250" t="s">
        <v>83</v>
      </c>
      <c r="C14" s="250"/>
      <c r="D14" s="250" t="s">
        <v>84</v>
      </c>
      <c r="E14" s="251" t="s">
        <v>85</v>
      </c>
      <c r="F14" s="251" t="s">
        <v>86</v>
      </c>
      <c r="G14" s="251" t="s">
        <v>87</v>
      </c>
      <c r="H14" s="254" t="s">
        <v>88</v>
      </c>
      <c r="I14" s="255" t="s">
        <v>89</v>
      </c>
      <c r="J14" s="251" t="s">
        <v>90</v>
      </c>
      <c r="K14" s="250" t="s">
        <v>91</v>
      </c>
      <c r="L14" s="260"/>
      <c r="M14" s="340"/>
      <c r="N14" s="340"/>
    </row>
    <row r="15" spans="1:14" ht="15.9" customHeight="1" x14ac:dyDescent="0.2">
      <c r="A15" s="337">
        <v>1</v>
      </c>
      <c r="B15" s="249" t="str">
        <f>Totaaloverzicht!C8</f>
        <v>Deelnemer 1</v>
      </c>
      <c r="C15" s="249" t="str">
        <f>Totaaloverzicht!F8</f>
        <v>Waterstoftankstation</v>
      </c>
      <c r="D15" s="249" t="str">
        <f>Totaaloverzicht!D8</f>
        <v/>
      </c>
      <c r="E15" s="256">
        <f>Totaaloverzicht!G8</f>
        <v>0</v>
      </c>
      <c r="F15" s="256">
        <f>Totaaloverzicht!H8</f>
        <v>0</v>
      </c>
      <c r="G15" s="256">
        <f>Totaaloverzicht!I8</f>
        <v>0</v>
      </c>
      <c r="H15" s="256">
        <f>'Deelnemer 1 tankstation'!P106</f>
        <v>0</v>
      </c>
      <c r="I15" s="256">
        <f>'Deelnemer 1 tankstation'!F108</f>
        <v>0</v>
      </c>
      <c r="J15" s="256">
        <f>E15-H15-I15</f>
        <v>0</v>
      </c>
      <c r="K15" s="256">
        <f t="shared" ref="K15:K39" si="0">0.5*H15</f>
        <v>0</v>
      </c>
      <c r="L15" s="259"/>
      <c r="M15" s="257"/>
      <c r="N15" s="257"/>
    </row>
    <row r="16" spans="1:14" ht="15.9" customHeight="1" x14ac:dyDescent="0.2">
      <c r="A16" s="337">
        <v>2</v>
      </c>
      <c r="B16" s="249" t="str">
        <f>Totaaloverzicht!C9</f>
        <v>Deelnemer 2</v>
      </c>
      <c r="C16" s="249" t="str">
        <f>Totaaloverzicht!F9</f>
        <v>Voertuigen</v>
      </c>
      <c r="D16" s="249" t="str">
        <f>Totaaloverzicht!D9</f>
        <v/>
      </c>
      <c r="E16" s="256">
        <f>Totaaloverzicht!G9</f>
        <v>0</v>
      </c>
      <c r="F16" s="256">
        <f>Totaaloverzicht!H9</f>
        <v>0</v>
      </c>
      <c r="G16" s="256">
        <f>Totaaloverzicht!I9</f>
        <v>0</v>
      </c>
      <c r="H16" s="256">
        <f>'Deelnemer 2 vtg'!AI40</f>
        <v>0</v>
      </c>
      <c r="I16" s="256">
        <f>'Deelnemer 2 vtg'!E46</f>
        <v>0</v>
      </c>
      <c r="J16" s="256">
        <f t="shared" ref="J16:J39" si="1">E16-H16-I16</f>
        <v>0</v>
      </c>
      <c r="K16" s="256">
        <f t="shared" si="0"/>
        <v>0</v>
      </c>
      <c r="L16" s="259"/>
      <c r="M16" s="257"/>
      <c r="N16" s="257"/>
    </row>
    <row r="17" spans="1:14" ht="15.9" customHeight="1" x14ac:dyDescent="0.2">
      <c r="A17" s="337">
        <v>3</v>
      </c>
      <c r="B17" s="249" t="str">
        <f>Totaaloverzicht!C10</f>
        <v>Deelnemer 3</v>
      </c>
      <c r="C17" s="249" t="str">
        <f>Totaaloverzicht!F10</f>
        <v>Voertuigen</v>
      </c>
      <c r="D17" s="249" t="str">
        <f>Totaaloverzicht!D10</f>
        <v/>
      </c>
      <c r="E17" s="256">
        <f>Totaaloverzicht!G10</f>
        <v>0</v>
      </c>
      <c r="F17" s="256">
        <f>Totaaloverzicht!H10</f>
        <v>0</v>
      </c>
      <c r="G17" s="256">
        <f>Totaaloverzicht!I10</f>
        <v>0</v>
      </c>
      <c r="H17" s="256">
        <f>'Deelnemer 3 vtg'!AI40</f>
        <v>0</v>
      </c>
      <c r="I17" s="256">
        <f>'Deelnemer 3 vtg'!E46</f>
        <v>0</v>
      </c>
      <c r="J17" s="256">
        <f t="shared" si="1"/>
        <v>0</v>
      </c>
      <c r="K17" s="256">
        <f t="shared" si="0"/>
        <v>0</v>
      </c>
      <c r="L17" s="259"/>
      <c r="M17" s="257"/>
      <c r="N17" s="257"/>
    </row>
    <row r="18" spans="1:14" ht="15.9" customHeight="1" x14ac:dyDescent="0.2">
      <c r="A18" s="337">
        <v>4</v>
      </c>
      <c r="B18" s="249" t="str">
        <f>Totaaloverzicht!C11</f>
        <v>Deelnemer 4</v>
      </c>
      <c r="C18" s="249" t="str">
        <f>Totaaloverzicht!F11</f>
        <v>Voertuigen</v>
      </c>
      <c r="D18" s="249" t="str">
        <f>Totaaloverzicht!D11</f>
        <v/>
      </c>
      <c r="E18" s="256">
        <f>Totaaloverzicht!G11</f>
        <v>0</v>
      </c>
      <c r="F18" s="256">
        <f>Totaaloverzicht!H11</f>
        <v>0</v>
      </c>
      <c r="G18" s="256">
        <f>Totaaloverzicht!I11</f>
        <v>0</v>
      </c>
      <c r="H18" s="256">
        <f>'Deelnemer 4 vtg'!AI40</f>
        <v>0</v>
      </c>
      <c r="I18" s="256">
        <f>'Deelnemer 4 vtg'!E46</f>
        <v>0</v>
      </c>
      <c r="J18" s="256">
        <f t="shared" si="1"/>
        <v>0</v>
      </c>
      <c r="K18" s="256">
        <f t="shared" si="0"/>
        <v>0</v>
      </c>
      <c r="L18" s="259"/>
      <c r="M18" s="257"/>
      <c r="N18" s="257"/>
    </row>
    <row r="19" spans="1:14" ht="15.9" customHeight="1" x14ac:dyDescent="0.2">
      <c r="A19" s="337">
        <v>5</v>
      </c>
      <c r="B19" s="249" t="str">
        <f>Totaaloverzicht!C12</f>
        <v>Deelnemer 5</v>
      </c>
      <c r="C19" s="249" t="str">
        <f>Totaaloverzicht!F12</f>
        <v>Voertuigen</v>
      </c>
      <c r="D19" s="249" t="str">
        <f>Totaaloverzicht!D12</f>
        <v/>
      </c>
      <c r="E19" s="256">
        <f>Totaaloverzicht!G12</f>
        <v>0</v>
      </c>
      <c r="F19" s="256">
        <f>Totaaloverzicht!H12</f>
        <v>0</v>
      </c>
      <c r="G19" s="256">
        <f>Totaaloverzicht!I12</f>
        <v>0</v>
      </c>
      <c r="H19" s="256">
        <f>'Deelnemer 5 vtg'!AI40</f>
        <v>0</v>
      </c>
      <c r="I19" s="256">
        <f>'Deelnemer 5 vtg'!E46</f>
        <v>0</v>
      </c>
      <c r="J19" s="256">
        <f t="shared" si="1"/>
        <v>0</v>
      </c>
      <c r="K19" s="256">
        <f t="shared" si="0"/>
        <v>0</v>
      </c>
      <c r="L19" s="259"/>
      <c r="M19" s="257"/>
      <c r="N19" s="257"/>
    </row>
    <row r="20" spans="1:14" ht="15.9" customHeight="1" x14ac:dyDescent="0.2">
      <c r="A20" s="337">
        <v>6</v>
      </c>
      <c r="B20" s="249" t="str">
        <f>Totaaloverzicht!C13</f>
        <v>Deelnemer 6</v>
      </c>
      <c r="C20" s="249" t="str">
        <f>Totaaloverzicht!F13</f>
        <v>Voertuigen</v>
      </c>
      <c r="D20" s="249" t="str">
        <f>Totaaloverzicht!D13</f>
        <v/>
      </c>
      <c r="E20" s="256">
        <f>Totaaloverzicht!G13</f>
        <v>0</v>
      </c>
      <c r="F20" s="256">
        <f>Totaaloverzicht!H13</f>
        <v>0</v>
      </c>
      <c r="G20" s="256">
        <f>Totaaloverzicht!I13</f>
        <v>0</v>
      </c>
      <c r="H20" s="256">
        <f>'Deelnemer 6 vtg'!AI40</f>
        <v>0</v>
      </c>
      <c r="I20" s="256">
        <f>'Deelnemer 6 vtg'!E46</f>
        <v>0</v>
      </c>
      <c r="J20" s="256">
        <f t="shared" si="1"/>
        <v>0</v>
      </c>
      <c r="K20" s="256">
        <f t="shared" si="0"/>
        <v>0</v>
      </c>
      <c r="L20" s="259"/>
      <c r="M20" s="257"/>
      <c r="N20" s="257"/>
    </row>
    <row r="21" spans="1:14" ht="15.9" customHeight="1" x14ac:dyDescent="0.2">
      <c r="A21" s="337">
        <v>7</v>
      </c>
      <c r="B21" s="249" t="str">
        <f>Totaaloverzicht!C14</f>
        <v>Deelnemer 7</v>
      </c>
      <c r="C21" s="249" t="str">
        <f>Totaaloverzicht!F14</f>
        <v>Voertuigen</v>
      </c>
      <c r="D21" s="249" t="str">
        <f>Totaaloverzicht!D14</f>
        <v/>
      </c>
      <c r="E21" s="256">
        <f>Totaaloverzicht!G14</f>
        <v>0</v>
      </c>
      <c r="F21" s="256">
        <f>Totaaloverzicht!H14</f>
        <v>0</v>
      </c>
      <c r="G21" s="256">
        <f>Totaaloverzicht!I14</f>
        <v>0</v>
      </c>
      <c r="H21" s="256">
        <f>'Deelnemer 7 vtg'!AI40</f>
        <v>0</v>
      </c>
      <c r="I21" s="256">
        <f>'Deelnemer 7 vtg'!E46</f>
        <v>0</v>
      </c>
      <c r="J21" s="256">
        <f t="shared" si="1"/>
        <v>0</v>
      </c>
      <c r="K21" s="256">
        <f t="shared" si="0"/>
        <v>0</v>
      </c>
      <c r="L21" s="259"/>
      <c r="M21" s="257"/>
      <c r="N21" s="257"/>
    </row>
    <row r="22" spans="1:14" ht="15.9" customHeight="1" x14ac:dyDescent="0.2">
      <c r="A22" s="337">
        <v>8</v>
      </c>
      <c r="B22" s="249" t="str">
        <f>Totaaloverzicht!C15</f>
        <v>Deelnemer 8</v>
      </c>
      <c r="C22" s="249" t="str">
        <f>Totaaloverzicht!F15</f>
        <v>Voertuigen</v>
      </c>
      <c r="D22" s="249" t="str">
        <f>Totaaloverzicht!D15</f>
        <v/>
      </c>
      <c r="E22" s="256">
        <f>Totaaloverzicht!G15</f>
        <v>0</v>
      </c>
      <c r="F22" s="256">
        <f>Totaaloverzicht!H15</f>
        <v>0</v>
      </c>
      <c r="G22" s="256">
        <f>Totaaloverzicht!I15</f>
        <v>0</v>
      </c>
      <c r="H22" s="256">
        <f>'Deelnemer 8 vtg'!AI40</f>
        <v>0</v>
      </c>
      <c r="I22" s="256">
        <f>'Deelnemer 8 vtg'!E46</f>
        <v>0</v>
      </c>
      <c r="J22" s="256">
        <f t="shared" si="1"/>
        <v>0</v>
      </c>
      <c r="K22" s="256">
        <f t="shared" si="0"/>
        <v>0</v>
      </c>
      <c r="L22" s="259"/>
      <c r="M22" s="257"/>
      <c r="N22" s="257"/>
    </row>
    <row r="23" spans="1:14" ht="15.9" customHeight="1" x14ac:dyDescent="0.2">
      <c r="A23" s="337">
        <v>9</v>
      </c>
      <c r="B23" s="249" t="str">
        <f>Totaaloverzicht!C16</f>
        <v>Deelnemer 9</v>
      </c>
      <c r="C23" s="249" t="str">
        <f>Totaaloverzicht!F16</f>
        <v>Voertuigen</v>
      </c>
      <c r="D23" s="249" t="str">
        <f>Totaaloverzicht!D16</f>
        <v/>
      </c>
      <c r="E23" s="256">
        <f>Totaaloverzicht!G16</f>
        <v>0</v>
      </c>
      <c r="F23" s="256">
        <f>Totaaloverzicht!H16</f>
        <v>0</v>
      </c>
      <c r="G23" s="256">
        <f>Totaaloverzicht!I16</f>
        <v>0</v>
      </c>
      <c r="H23" s="256">
        <f>'Deelnemer 9 vtg'!AI40</f>
        <v>0</v>
      </c>
      <c r="I23" s="256">
        <f>'Deelnemer 9 vtg'!E46</f>
        <v>0</v>
      </c>
      <c r="J23" s="256">
        <f t="shared" si="1"/>
        <v>0</v>
      </c>
      <c r="K23" s="256">
        <f t="shared" si="0"/>
        <v>0</v>
      </c>
      <c r="L23" s="259"/>
      <c r="M23" s="257"/>
      <c r="N23" s="257"/>
    </row>
    <row r="24" spans="1:14" ht="15.9" customHeight="1" x14ac:dyDescent="0.2">
      <c r="A24" s="337">
        <v>10</v>
      </c>
      <c r="B24" s="249" t="str">
        <f>Totaaloverzicht!C17</f>
        <v>Deelnemer 10</v>
      </c>
      <c r="C24" s="249" t="str">
        <f>Totaaloverzicht!F17</f>
        <v>Voertuigen</v>
      </c>
      <c r="D24" s="249" t="str">
        <f>Totaaloverzicht!D17</f>
        <v/>
      </c>
      <c r="E24" s="256">
        <f>Totaaloverzicht!G17</f>
        <v>0</v>
      </c>
      <c r="F24" s="256">
        <f>Totaaloverzicht!H17</f>
        <v>0</v>
      </c>
      <c r="G24" s="256">
        <f>Totaaloverzicht!I17</f>
        <v>0</v>
      </c>
      <c r="H24" s="256">
        <f>'Deelnemer 10 vtg'!AI40</f>
        <v>0</v>
      </c>
      <c r="I24" s="256">
        <f>'Deelnemer 10 vtg'!E46</f>
        <v>0</v>
      </c>
      <c r="J24" s="256">
        <f t="shared" si="1"/>
        <v>0</v>
      </c>
      <c r="K24" s="256">
        <f t="shared" si="0"/>
        <v>0</v>
      </c>
      <c r="L24" s="259"/>
      <c r="M24" s="257"/>
      <c r="N24" s="257"/>
    </row>
    <row r="25" spans="1:14" ht="15.9" customHeight="1" x14ac:dyDescent="0.2">
      <c r="A25" s="337">
        <v>11</v>
      </c>
      <c r="B25" s="249" t="str">
        <f>Totaaloverzicht!C18</f>
        <v>Deelnemer 11</v>
      </c>
      <c r="C25" s="249" t="str">
        <f>Totaaloverzicht!F18</f>
        <v>Voertuigen</v>
      </c>
      <c r="D25" s="249" t="str">
        <f>Totaaloverzicht!D18</f>
        <v/>
      </c>
      <c r="E25" s="256">
        <f>Totaaloverzicht!G18</f>
        <v>0</v>
      </c>
      <c r="F25" s="256">
        <f>Totaaloverzicht!H18</f>
        <v>0</v>
      </c>
      <c r="G25" s="256">
        <f>Totaaloverzicht!I18</f>
        <v>0</v>
      </c>
      <c r="H25" s="256">
        <f>'Deelnemer 11 vtg'!AI40</f>
        <v>0</v>
      </c>
      <c r="I25" s="256">
        <f>'Deelnemer 11 vtg'!E46</f>
        <v>0</v>
      </c>
      <c r="J25" s="256">
        <f t="shared" si="1"/>
        <v>0</v>
      </c>
      <c r="K25" s="256">
        <f t="shared" si="0"/>
        <v>0</v>
      </c>
      <c r="L25" s="261"/>
      <c r="M25" s="257"/>
      <c r="N25" s="257"/>
    </row>
    <row r="26" spans="1:14" ht="15.9" customHeight="1" x14ac:dyDescent="0.2">
      <c r="A26" s="337">
        <v>12</v>
      </c>
      <c r="B26" s="249" t="str">
        <f>Totaaloverzicht!C19</f>
        <v>Deelnemer 12</v>
      </c>
      <c r="C26" s="249" t="str">
        <f>Totaaloverzicht!F19</f>
        <v>Voertuigen</v>
      </c>
      <c r="D26" s="249" t="str">
        <f>Totaaloverzicht!D19</f>
        <v/>
      </c>
      <c r="E26" s="256">
        <f>Totaaloverzicht!G19</f>
        <v>0</v>
      </c>
      <c r="F26" s="256">
        <f>Totaaloverzicht!H19</f>
        <v>0</v>
      </c>
      <c r="G26" s="256">
        <f>Totaaloverzicht!I19</f>
        <v>0</v>
      </c>
      <c r="H26" s="256">
        <f>'Deelnemer 12 vtg'!AI40</f>
        <v>0</v>
      </c>
      <c r="I26" s="256">
        <f>'Deelnemer 12 vtg'!E46</f>
        <v>0</v>
      </c>
      <c r="J26" s="256">
        <f t="shared" si="1"/>
        <v>0</v>
      </c>
      <c r="K26" s="256">
        <f t="shared" si="0"/>
        <v>0</v>
      </c>
      <c r="L26" s="261"/>
      <c r="M26" s="257"/>
      <c r="N26" s="257"/>
    </row>
    <row r="27" spans="1:14" ht="15.9" customHeight="1" x14ac:dyDescent="0.2">
      <c r="A27" s="337">
        <v>13</v>
      </c>
      <c r="B27" s="249" t="str">
        <f>Totaaloverzicht!C20</f>
        <v>Deelnemer 13</v>
      </c>
      <c r="C27" s="249" t="str">
        <f>Totaaloverzicht!F20</f>
        <v>Voertuigen</v>
      </c>
      <c r="D27" s="249" t="str">
        <f>Totaaloverzicht!D20</f>
        <v/>
      </c>
      <c r="E27" s="256">
        <f>Totaaloverzicht!G20</f>
        <v>0</v>
      </c>
      <c r="F27" s="256">
        <f>Totaaloverzicht!H20</f>
        <v>0</v>
      </c>
      <c r="G27" s="256">
        <f>Totaaloverzicht!I20</f>
        <v>0</v>
      </c>
      <c r="H27" s="256">
        <f>'Deelnemer 13 vtg'!AI40</f>
        <v>0</v>
      </c>
      <c r="I27" s="256">
        <f>'Deelnemer 13 vtg'!E46</f>
        <v>0</v>
      </c>
      <c r="J27" s="256">
        <f t="shared" si="1"/>
        <v>0</v>
      </c>
      <c r="K27" s="256">
        <f t="shared" si="0"/>
        <v>0</v>
      </c>
      <c r="L27" s="261"/>
      <c r="M27" s="257"/>
      <c r="N27" s="257"/>
    </row>
    <row r="28" spans="1:14" ht="15.9" customHeight="1" x14ac:dyDescent="0.2">
      <c r="A28" s="337">
        <v>14</v>
      </c>
      <c r="B28" s="249" t="str">
        <f>Totaaloverzicht!C21</f>
        <v>Deelnemer 14</v>
      </c>
      <c r="C28" s="249" t="str">
        <f>Totaaloverzicht!F21</f>
        <v>Voertuigen</v>
      </c>
      <c r="D28" s="249" t="str">
        <f>Totaaloverzicht!D21</f>
        <v/>
      </c>
      <c r="E28" s="256">
        <f>Totaaloverzicht!G21</f>
        <v>0</v>
      </c>
      <c r="F28" s="256">
        <f>Totaaloverzicht!H21</f>
        <v>0</v>
      </c>
      <c r="G28" s="256">
        <f>Totaaloverzicht!I21</f>
        <v>0</v>
      </c>
      <c r="H28" s="256">
        <f>'Deelnemer 14 vtg'!AI40</f>
        <v>0</v>
      </c>
      <c r="I28" s="256">
        <f>'Deelnemer 14 vtg'!E46</f>
        <v>0</v>
      </c>
      <c r="J28" s="256">
        <f t="shared" si="1"/>
        <v>0</v>
      </c>
      <c r="K28" s="256">
        <f t="shared" si="0"/>
        <v>0</v>
      </c>
      <c r="L28" s="261"/>
      <c r="M28" s="257"/>
      <c r="N28" s="257"/>
    </row>
    <row r="29" spans="1:14" ht="15.9" customHeight="1" x14ac:dyDescent="0.2">
      <c r="A29" s="337">
        <v>15</v>
      </c>
      <c r="B29" s="249" t="str">
        <f>Totaaloverzicht!C22</f>
        <v>Deelnemer 15</v>
      </c>
      <c r="C29" s="249" t="str">
        <f>Totaaloverzicht!F22</f>
        <v>Voertuigen</v>
      </c>
      <c r="D29" s="249" t="str">
        <f>Totaaloverzicht!D22</f>
        <v/>
      </c>
      <c r="E29" s="256">
        <f>Totaaloverzicht!G22</f>
        <v>0</v>
      </c>
      <c r="F29" s="256">
        <f>Totaaloverzicht!H22</f>
        <v>0</v>
      </c>
      <c r="G29" s="256">
        <f>Totaaloverzicht!I22</f>
        <v>0</v>
      </c>
      <c r="H29" s="256">
        <f>'Deelnemer 15 vtg'!AI40</f>
        <v>0</v>
      </c>
      <c r="I29" s="256">
        <f>'Deelnemer 15 vtg'!E46</f>
        <v>0</v>
      </c>
      <c r="J29" s="256">
        <f t="shared" si="1"/>
        <v>0</v>
      </c>
      <c r="K29" s="256">
        <f t="shared" si="0"/>
        <v>0</v>
      </c>
      <c r="L29" s="261"/>
      <c r="M29" s="257"/>
      <c r="N29" s="257"/>
    </row>
    <row r="30" spans="1:14" ht="15.9" customHeight="1" x14ac:dyDescent="0.2">
      <c r="A30" s="337">
        <v>16</v>
      </c>
      <c r="B30" s="249" t="str">
        <f>Totaaloverzicht!C23</f>
        <v>Deelnemer 16</v>
      </c>
      <c r="C30" s="249" t="str">
        <f>Totaaloverzicht!F23</f>
        <v>Voertuigen</v>
      </c>
      <c r="D30" s="249" t="str">
        <f>Totaaloverzicht!D23</f>
        <v/>
      </c>
      <c r="E30" s="256">
        <f>Totaaloverzicht!G23</f>
        <v>0</v>
      </c>
      <c r="F30" s="256">
        <f>Totaaloverzicht!H23</f>
        <v>0</v>
      </c>
      <c r="G30" s="256">
        <f>Totaaloverzicht!I23</f>
        <v>0</v>
      </c>
      <c r="H30" s="256">
        <f>'Deelnemer 16 vtg'!AI40</f>
        <v>0</v>
      </c>
      <c r="I30" s="256">
        <f>'Deelnemer 16 vtg'!E46</f>
        <v>0</v>
      </c>
      <c r="J30" s="256">
        <f t="shared" si="1"/>
        <v>0</v>
      </c>
      <c r="K30" s="256">
        <f t="shared" si="0"/>
        <v>0</v>
      </c>
      <c r="L30" s="261"/>
      <c r="M30" s="257"/>
      <c r="N30" s="257"/>
    </row>
    <row r="31" spans="1:14" ht="15.9" customHeight="1" x14ac:dyDescent="0.2">
      <c r="A31" s="337">
        <v>17</v>
      </c>
      <c r="B31" s="249" t="str">
        <f>Totaaloverzicht!C24</f>
        <v>Deelnemer 17</v>
      </c>
      <c r="C31" s="249" t="str">
        <f>Totaaloverzicht!F24</f>
        <v>Voertuigen</v>
      </c>
      <c r="D31" s="249" t="str">
        <f>Totaaloverzicht!D24</f>
        <v/>
      </c>
      <c r="E31" s="256">
        <f>Totaaloverzicht!G24</f>
        <v>0</v>
      </c>
      <c r="F31" s="256">
        <f>Totaaloverzicht!H24</f>
        <v>0</v>
      </c>
      <c r="G31" s="256">
        <f>Totaaloverzicht!I24</f>
        <v>0</v>
      </c>
      <c r="H31" s="256">
        <f>'Deelnemer 17 vtg'!AI40</f>
        <v>0</v>
      </c>
      <c r="I31" s="256">
        <f>'Deelnemer 17 vtg'!E46</f>
        <v>0</v>
      </c>
      <c r="J31" s="256">
        <f t="shared" si="1"/>
        <v>0</v>
      </c>
      <c r="K31" s="256">
        <f t="shared" si="0"/>
        <v>0</v>
      </c>
      <c r="L31" s="261"/>
      <c r="M31" s="257"/>
      <c r="N31" s="257"/>
    </row>
    <row r="32" spans="1:14" ht="15.9" customHeight="1" x14ac:dyDescent="0.2">
      <c r="A32" s="337">
        <v>18</v>
      </c>
      <c r="B32" s="249" t="str">
        <f>Totaaloverzicht!C25</f>
        <v>Deelnemer 18</v>
      </c>
      <c r="C32" s="249" t="str">
        <f>Totaaloverzicht!F25</f>
        <v>Voertuigen</v>
      </c>
      <c r="D32" s="249" t="str">
        <f>Totaaloverzicht!D25</f>
        <v/>
      </c>
      <c r="E32" s="256">
        <f>Totaaloverzicht!G25</f>
        <v>0</v>
      </c>
      <c r="F32" s="256">
        <f>Totaaloverzicht!H25</f>
        <v>0</v>
      </c>
      <c r="G32" s="256">
        <f>Totaaloverzicht!I25</f>
        <v>0</v>
      </c>
      <c r="H32" s="256">
        <f>'Deelnemer 18 vtg'!AI40</f>
        <v>0</v>
      </c>
      <c r="I32" s="256">
        <f>'Deelnemer 18 vtg'!E46</f>
        <v>0</v>
      </c>
      <c r="J32" s="256">
        <f t="shared" si="1"/>
        <v>0</v>
      </c>
      <c r="K32" s="256">
        <f t="shared" si="0"/>
        <v>0</v>
      </c>
      <c r="L32" s="261"/>
      <c r="M32" s="257"/>
      <c r="N32" s="257"/>
    </row>
    <row r="33" spans="1:14" ht="15.9" customHeight="1" x14ac:dyDescent="0.2">
      <c r="A33" s="337">
        <v>19</v>
      </c>
      <c r="B33" s="249" t="str">
        <f>Totaaloverzicht!C26</f>
        <v>Deelnemer 19</v>
      </c>
      <c r="C33" s="249" t="str">
        <f>Totaaloverzicht!F26</f>
        <v>Voertuigen</v>
      </c>
      <c r="D33" s="249" t="str">
        <f>Totaaloverzicht!D26</f>
        <v/>
      </c>
      <c r="E33" s="256">
        <f>Totaaloverzicht!G26</f>
        <v>0</v>
      </c>
      <c r="F33" s="256">
        <f>Totaaloverzicht!H26</f>
        <v>0</v>
      </c>
      <c r="G33" s="256">
        <f>Totaaloverzicht!I26</f>
        <v>0</v>
      </c>
      <c r="H33" s="256">
        <f>'Deelnemer 19 vtg'!AI40</f>
        <v>0</v>
      </c>
      <c r="I33" s="256">
        <f>'Deelnemer 19 vtg'!E46</f>
        <v>0</v>
      </c>
      <c r="J33" s="256">
        <f t="shared" si="1"/>
        <v>0</v>
      </c>
      <c r="K33" s="256">
        <f t="shared" si="0"/>
        <v>0</v>
      </c>
      <c r="L33" s="261"/>
      <c r="M33" s="257"/>
      <c r="N33" s="257"/>
    </row>
    <row r="34" spans="1:14" ht="15.9" customHeight="1" x14ac:dyDescent="0.2">
      <c r="A34" s="337">
        <v>20</v>
      </c>
      <c r="B34" s="249" t="str">
        <f>Totaaloverzicht!C27</f>
        <v>Deelnemer 20</v>
      </c>
      <c r="C34" s="249" t="str">
        <f>Totaaloverzicht!F27</f>
        <v>Voertuigen</v>
      </c>
      <c r="D34" s="249" t="str">
        <f>Totaaloverzicht!D27</f>
        <v/>
      </c>
      <c r="E34" s="256">
        <f>Totaaloverzicht!G27</f>
        <v>0</v>
      </c>
      <c r="F34" s="256">
        <f>Totaaloverzicht!H27</f>
        <v>0</v>
      </c>
      <c r="G34" s="256">
        <f>Totaaloverzicht!I27</f>
        <v>0</v>
      </c>
      <c r="H34" s="256">
        <f>'Deelnemer 20 vtg'!AI40</f>
        <v>0</v>
      </c>
      <c r="I34" s="256">
        <f>'Deelnemer 20 vtg'!E46</f>
        <v>0</v>
      </c>
      <c r="J34" s="256">
        <f t="shared" si="1"/>
        <v>0</v>
      </c>
      <c r="K34" s="256">
        <f t="shared" si="0"/>
        <v>0</v>
      </c>
      <c r="L34" s="261"/>
      <c r="M34" s="257"/>
      <c r="N34" s="257"/>
    </row>
    <row r="35" spans="1:14" ht="15.9" customHeight="1" x14ac:dyDescent="0.2">
      <c r="A35" s="337">
        <v>21</v>
      </c>
      <c r="B35" s="249" t="str">
        <f>Totaaloverzicht!C28</f>
        <v>Deelnemer 21</v>
      </c>
      <c r="C35" s="249" t="str">
        <f>Totaaloverzicht!F28</f>
        <v>Voertuigen</v>
      </c>
      <c r="D35" s="249" t="str">
        <f>Totaaloverzicht!D28</f>
        <v/>
      </c>
      <c r="E35" s="256">
        <f>Totaaloverzicht!G28</f>
        <v>0</v>
      </c>
      <c r="F35" s="256">
        <f>Totaaloverzicht!H28</f>
        <v>0</v>
      </c>
      <c r="G35" s="256">
        <f>Totaaloverzicht!I28</f>
        <v>0</v>
      </c>
      <c r="H35" s="256">
        <f>'Deelnemer 21 vtg'!AI40</f>
        <v>0</v>
      </c>
      <c r="I35" s="256">
        <f>'Deelnemer 21 vtg'!E46</f>
        <v>0</v>
      </c>
      <c r="J35" s="256">
        <f t="shared" si="1"/>
        <v>0</v>
      </c>
      <c r="K35" s="256">
        <f t="shared" si="0"/>
        <v>0</v>
      </c>
      <c r="L35" s="261"/>
      <c r="M35" s="257"/>
      <c r="N35" s="257"/>
    </row>
    <row r="36" spans="1:14" ht="15.9" customHeight="1" x14ac:dyDescent="0.2">
      <c r="A36" s="337">
        <v>22</v>
      </c>
      <c r="B36" s="249" t="str">
        <f>Totaaloverzicht!C29</f>
        <v>Deelnemer 22</v>
      </c>
      <c r="C36" s="249" t="str">
        <f>Totaaloverzicht!F29</f>
        <v>Voertuigen</v>
      </c>
      <c r="D36" s="249" t="str">
        <f>Totaaloverzicht!D29</f>
        <v/>
      </c>
      <c r="E36" s="256">
        <f>Totaaloverzicht!G29</f>
        <v>0</v>
      </c>
      <c r="F36" s="256">
        <f>Totaaloverzicht!H29</f>
        <v>0</v>
      </c>
      <c r="G36" s="256">
        <f>Totaaloverzicht!I29</f>
        <v>0</v>
      </c>
      <c r="H36" s="256">
        <f>'Deelnemer 22 vtg'!AI40</f>
        <v>0</v>
      </c>
      <c r="I36" s="256">
        <f>'Deelnemer 22 vtg'!E46</f>
        <v>0</v>
      </c>
      <c r="J36" s="256">
        <f t="shared" si="1"/>
        <v>0</v>
      </c>
      <c r="K36" s="256">
        <f t="shared" si="0"/>
        <v>0</v>
      </c>
      <c r="L36" s="261"/>
      <c r="M36" s="257"/>
      <c r="N36" s="257"/>
    </row>
    <row r="37" spans="1:14" ht="15.9" customHeight="1" x14ac:dyDescent="0.2">
      <c r="A37" s="337">
        <v>23</v>
      </c>
      <c r="B37" s="249" t="str">
        <f>Totaaloverzicht!C30</f>
        <v>Deelnemer 23</v>
      </c>
      <c r="C37" s="249" t="str">
        <f>Totaaloverzicht!F30</f>
        <v>Voertuigen</v>
      </c>
      <c r="D37" s="249" t="str">
        <f>Totaaloverzicht!D30</f>
        <v/>
      </c>
      <c r="E37" s="256">
        <f>Totaaloverzicht!G30</f>
        <v>0</v>
      </c>
      <c r="F37" s="256">
        <f>Totaaloverzicht!H30</f>
        <v>0</v>
      </c>
      <c r="G37" s="256">
        <f>Totaaloverzicht!I30</f>
        <v>0</v>
      </c>
      <c r="H37" s="256">
        <f>'Deelnemer 23 vtg'!AI40</f>
        <v>0</v>
      </c>
      <c r="I37" s="256">
        <f>'Deelnemer 23 vtg'!E46</f>
        <v>0</v>
      </c>
      <c r="J37" s="256">
        <f t="shared" si="1"/>
        <v>0</v>
      </c>
      <c r="K37" s="256">
        <f t="shared" si="0"/>
        <v>0</v>
      </c>
      <c r="L37" s="261"/>
      <c r="M37" s="257"/>
      <c r="N37" s="257"/>
    </row>
    <row r="38" spans="1:14" ht="15.9" customHeight="1" x14ac:dyDescent="0.2">
      <c r="A38" s="337">
        <v>24</v>
      </c>
      <c r="B38" s="249" t="str">
        <f>Totaaloverzicht!C31</f>
        <v>Deelnemer 24</v>
      </c>
      <c r="C38" s="249" t="str">
        <f>Totaaloverzicht!F31</f>
        <v>Voertuigen</v>
      </c>
      <c r="D38" s="249" t="str">
        <f>Totaaloverzicht!D31</f>
        <v/>
      </c>
      <c r="E38" s="256">
        <f>Totaaloverzicht!G31</f>
        <v>0</v>
      </c>
      <c r="F38" s="256">
        <f>Totaaloverzicht!H31</f>
        <v>0</v>
      </c>
      <c r="G38" s="256">
        <f>Totaaloverzicht!I31</f>
        <v>0</v>
      </c>
      <c r="H38" s="256">
        <f>'Deelnemer 24 vtg'!AI40</f>
        <v>0</v>
      </c>
      <c r="I38" s="256">
        <f>'Deelnemer 24 vtg'!E46</f>
        <v>0</v>
      </c>
      <c r="J38" s="256">
        <f t="shared" si="1"/>
        <v>0</v>
      </c>
      <c r="K38" s="256">
        <f t="shared" si="0"/>
        <v>0</v>
      </c>
      <c r="L38" s="261"/>
      <c r="M38" s="257"/>
      <c r="N38" s="257"/>
    </row>
    <row r="39" spans="1:14" ht="15.9" customHeight="1" x14ac:dyDescent="0.2">
      <c r="A39" s="337">
        <v>25</v>
      </c>
      <c r="B39" s="249" t="str">
        <f>Totaaloverzicht!C32</f>
        <v>Deelnemer 25</v>
      </c>
      <c r="C39" s="249" t="str">
        <f>Totaaloverzicht!F32</f>
        <v>Voertuigen</v>
      </c>
      <c r="D39" s="249" t="str">
        <f>Totaaloverzicht!D32</f>
        <v/>
      </c>
      <c r="E39" s="256">
        <f>Totaaloverzicht!G32</f>
        <v>0</v>
      </c>
      <c r="F39" s="256">
        <f>Totaaloverzicht!H32</f>
        <v>0</v>
      </c>
      <c r="G39" s="256">
        <f>Totaaloverzicht!I32</f>
        <v>0</v>
      </c>
      <c r="H39" s="256">
        <f>'Deelnemer 25 vtg'!AI40</f>
        <v>0</v>
      </c>
      <c r="I39" s="256">
        <f>'Deelnemer 25 vtg'!E46</f>
        <v>0</v>
      </c>
      <c r="J39" s="256">
        <f t="shared" si="1"/>
        <v>0</v>
      </c>
      <c r="K39" s="256">
        <f t="shared" si="0"/>
        <v>0</v>
      </c>
      <c r="L39" s="261"/>
      <c r="M39" s="257"/>
      <c r="N39" s="257"/>
    </row>
    <row r="40" spans="1:14" ht="15.9" customHeight="1" x14ac:dyDescent="0.2">
      <c r="A40" s="337"/>
      <c r="B40" s="269"/>
      <c r="C40" s="270"/>
      <c r="D40" s="270"/>
      <c r="E40" s="271">
        <f>SUM(E15:E39)</f>
        <v>0</v>
      </c>
      <c r="F40" s="271">
        <f>SUM(F15:F39)</f>
        <v>0</v>
      </c>
      <c r="G40" s="271">
        <f>SUM(G15:G39)</f>
        <v>0</v>
      </c>
      <c r="H40" s="271">
        <f>SUM(H15:H39)</f>
        <v>0</v>
      </c>
      <c r="I40" s="271"/>
      <c r="J40" s="271"/>
      <c r="K40" s="271">
        <f>SUM(K15:K39)</f>
        <v>0</v>
      </c>
      <c r="L40" s="261"/>
      <c r="M40" s="257"/>
      <c r="N40" s="257"/>
    </row>
    <row r="41" spans="1:14" ht="15.9" customHeight="1" x14ac:dyDescent="0.2">
      <c r="A41" s="337"/>
      <c r="B41" s="272"/>
      <c r="C41" s="273"/>
      <c r="D41" s="273"/>
      <c r="E41" s="274"/>
      <c r="F41" s="274"/>
      <c r="G41" s="274"/>
      <c r="H41" s="274"/>
      <c r="I41" s="274"/>
      <c r="J41" s="274"/>
      <c r="K41" s="274"/>
      <c r="L41" s="275"/>
      <c r="M41" s="257"/>
      <c r="N41" s="257"/>
    </row>
    <row r="42" spans="1:14" ht="15.75" customHeight="1" x14ac:dyDescent="0.2">
      <c r="A42" s="337"/>
      <c r="B42" s="257"/>
      <c r="C42" s="257"/>
      <c r="D42" s="257"/>
      <c r="E42" s="257"/>
      <c r="F42" s="257"/>
      <c r="G42" s="257"/>
      <c r="H42" s="257"/>
      <c r="I42" s="257"/>
      <c r="J42" s="257"/>
      <c r="K42" s="257"/>
      <c r="M42" s="257"/>
      <c r="N42" s="257"/>
    </row>
    <row r="43" spans="1:14" ht="15.75" customHeight="1" x14ac:dyDescent="0.2">
      <c r="A43" s="337"/>
      <c r="B43" s="339" t="s">
        <v>92</v>
      </c>
      <c r="C43" s="257"/>
      <c r="D43" s="257"/>
      <c r="E43" s="257"/>
      <c r="F43" s="257"/>
      <c r="G43" s="257"/>
      <c r="H43" s="257"/>
      <c r="I43" s="257"/>
      <c r="J43" s="257"/>
      <c r="K43" s="257"/>
      <c r="M43" s="257"/>
      <c r="N43" s="257"/>
    </row>
    <row r="44" spans="1:14" ht="15.75" customHeight="1" x14ac:dyDescent="0.2">
      <c r="A44" s="337"/>
      <c r="B44" s="437"/>
      <c r="C44" s="438"/>
      <c r="D44" s="438"/>
      <c r="E44" s="438"/>
      <c r="F44" s="438"/>
      <c r="G44" s="438"/>
      <c r="H44" s="438"/>
      <c r="I44" s="438"/>
      <c r="J44" s="438"/>
      <c r="K44" s="438"/>
      <c r="L44" s="439"/>
      <c r="M44" s="257"/>
      <c r="N44" s="257"/>
    </row>
    <row r="45" spans="1:14" ht="15.75" customHeight="1" x14ac:dyDescent="0.2">
      <c r="A45" s="337"/>
      <c r="B45" s="440"/>
      <c r="C45" s="441"/>
      <c r="D45" s="441"/>
      <c r="E45" s="441"/>
      <c r="F45" s="441"/>
      <c r="G45" s="441"/>
      <c r="H45" s="441"/>
      <c r="I45" s="441"/>
      <c r="J45" s="441"/>
      <c r="K45" s="441"/>
      <c r="L45" s="442"/>
      <c r="M45" s="257"/>
      <c r="N45" s="257"/>
    </row>
    <row r="46" spans="1:14" ht="15.75" customHeight="1" x14ac:dyDescent="0.2">
      <c r="A46" s="337"/>
      <c r="B46" s="440"/>
      <c r="C46" s="441"/>
      <c r="D46" s="441"/>
      <c r="E46" s="441"/>
      <c r="F46" s="441"/>
      <c r="G46" s="441"/>
      <c r="H46" s="441"/>
      <c r="I46" s="441"/>
      <c r="J46" s="441"/>
      <c r="K46" s="441"/>
      <c r="L46" s="442"/>
      <c r="M46" s="257"/>
      <c r="N46" s="257"/>
    </row>
    <row r="47" spans="1:14" ht="15.75" customHeight="1" x14ac:dyDescent="0.2">
      <c r="A47" s="337"/>
      <c r="B47" s="440"/>
      <c r="C47" s="441"/>
      <c r="D47" s="441"/>
      <c r="E47" s="441"/>
      <c r="F47" s="441"/>
      <c r="G47" s="441"/>
      <c r="H47" s="441"/>
      <c r="I47" s="441"/>
      <c r="J47" s="441"/>
      <c r="K47" s="441"/>
      <c r="L47" s="442"/>
      <c r="M47" s="257"/>
      <c r="N47" s="257"/>
    </row>
    <row r="48" spans="1:14" ht="15.75" customHeight="1" x14ac:dyDescent="0.2">
      <c r="A48" s="337"/>
      <c r="B48" s="440"/>
      <c r="C48" s="441"/>
      <c r="D48" s="441"/>
      <c r="E48" s="441"/>
      <c r="F48" s="441"/>
      <c r="G48" s="441"/>
      <c r="H48" s="441"/>
      <c r="I48" s="441"/>
      <c r="J48" s="441"/>
      <c r="K48" s="441"/>
      <c r="L48" s="442"/>
      <c r="M48" s="257"/>
      <c r="N48" s="257"/>
    </row>
    <row r="49" spans="1:14" ht="15.75" customHeight="1" x14ac:dyDescent="0.2">
      <c r="A49" s="337"/>
      <c r="B49" s="440"/>
      <c r="C49" s="441"/>
      <c r="D49" s="441"/>
      <c r="E49" s="441"/>
      <c r="F49" s="441"/>
      <c r="G49" s="441"/>
      <c r="H49" s="441"/>
      <c r="I49" s="441"/>
      <c r="J49" s="441"/>
      <c r="K49" s="441"/>
      <c r="L49" s="442"/>
      <c r="M49" s="257"/>
      <c r="N49" s="257"/>
    </row>
    <row r="50" spans="1:14" ht="15.75" customHeight="1" x14ac:dyDescent="0.2">
      <c r="A50" s="337"/>
      <c r="B50" s="440"/>
      <c r="C50" s="441"/>
      <c r="D50" s="441"/>
      <c r="E50" s="441"/>
      <c r="F50" s="441"/>
      <c r="G50" s="441"/>
      <c r="H50" s="441"/>
      <c r="I50" s="441"/>
      <c r="J50" s="441"/>
      <c r="K50" s="441"/>
      <c r="L50" s="442"/>
      <c r="M50" s="257"/>
      <c r="N50" s="257"/>
    </row>
    <row r="51" spans="1:14" ht="15.75" customHeight="1" x14ac:dyDescent="0.2">
      <c r="A51" s="337"/>
      <c r="B51" s="443"/>
      <c r="C51" s="444"/>
      <c r="D51" s="444"/>
      <c r="E51" s="444"/>
      <c r="F51" s="444"/>
      <c r="G51" s="444"/>
      <c r="H51" s="444"/>
      <c r="I51" s="444"/>
      <c r="J51" s="444"/>
      <c r="K51" s="444"/>
      <c r="L51" s="445"/>
      <c r="M51" s="257"/>
      <c r="N51" s="257"/>
    </row>
    <row r="52" spans="1:14" ht="15" customHeight="1" x14ac:dyDescent="0.2">
      <c r="A52" s="337"/>
      <c r="B52" s="257"/>
      <c r="C52" s="257"/>
      <c r="D52" s="257"/>
      <c r="E52" s="257"/>
      <c r="F52" s="257"/>
      <c r="G52" s="257"/>
      <c r="H52" s="257"/>
      <c r="I52" s="257"/>
      <c r="J52" s="257"/>
      <c r="K52" s="257"/>
      <c r="M52" s="257"/>
      <c r="N52" s="257"/>
    </row>
    <row r="53" spans="1:14" ht="15" customHeight="1" x14ac:dyDescent="0.2">
      <c r="A53" s="337"/>
      <c r="B53" s="257"/>
      <c r="C53" s="257"/>
      <c r="D53" s="257"/>
      <c r="E53" s="257"/>
      <c r="F53" s="257"/>
      <c r="G53" s="257"/>
      <c r="H53" s="257"/>
      <c r="I53" s="257"/>
      <c r="J53" s="257"/>
      <c r="K53" s="257"/>
      <c r="M53" s="257"/>
      <c r="N53" s="257"/>
    </row>
  </sheetData>
  <sheetProtection algorithmName="SHA-512" hashValue="pIj1/LCuDtJJXcr+OSfjayfMdCrFqZBhKbkKbDoQtL74wrA9s56obw2alYgi5ZGC1ebgi95SKm3zKxsVsNvASA==" saltValue="0ZxouwfftHM1IZsqgxd1vg==" spinCount="100000" sheet="1" objects="1" scenarios="1"/>
  <mergeCells count="3">
    <mergeCell ref="B44:L51"/>
    <mergeCell ref="C9:E9"/>
    <mergeCell ref="C10:E10"/>
  </mergeCells>
  <pageMargins left="0.7" right="0.7" top="0.75" bottom="0.75" header="0.3" footer="0.3"/>
  <pageSetup paperSize="9" scale="59" orientation="landscape" r:id="rId1"/>
  <headerFooter>
    <oddFooter>&amp;L_x000D_&amp;1#&amp;"Calibri"&amp;10&amp;K000000 Intern gebruik</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144F4-6760-436F-9941-EF1FB5948EF7}">
  <sheetPr>
    <tabColor rgb="FFFFC000"/>
    <pageSetUpPr fitToPage="1"/>
  </sheetPr>
  <dimension ref="A1:Q558"/>
  <sheetViews>
    <sheetView topLeftCell="D1" zoomScale="80" zoomScaleNormal="80" workbookViewId="0">
      <selection activeCell="T42" sqref="T42"/>
    </sheetView>
  </sheetViews>
  <sheetFormatPr defaultColWidth="8.6640625" defaultRowHeight="10.199999999999999" x14ac:dyDescent="0.3"/>
  <cols>
    <col min="1" max="2" width="8.6640625" style="294" hidden="1" customWidth="1"/>
    <col min="3" max="3" width="8.88671875" style="294" hidden="1" customWidth="1"/>
    <col min="4" max="4" width="13.5546875" style="294" customWidth="1"/>
    <col min="5" max="5" width="15.44140625" style="295" customWidth="1"/>
    <col min="6" max="6" width="51.5546875" style="295" customWidth="1"/>
    <col min="7" max="7" width="60.5546875" style="295" customWidth="1"/>
    <col min="8" max="9" width="15.5546875" style="294" customWidth="1"/>
    <col min="10" max="11" width="25.5546875" style="296" customWidth="1"/>
    <col min="12" max="12" width="21.5546875" style="296" customWidth="1"/>
    <col min="13" max="13" width="25.5546875" style="296" customWidth="1"/>
    <col min="14" max="14" width="19.5546875" style="296" customWidth="1"/>
    <col min="15" max="15" width="22.5546875" style="296" customWidth="1"/>
    <col min="16" max="16" width="27.5546875" style="296" customWidth="1"/>
    <col min="17" max="16384" width="8.6640625" style="294"/>
  </cols>
  <sheetData>
    <row r="1" spans="4:16" ht="24" customHeight="1" x14ac:dyDescent="0.3"/>
    <row r="2" spans="4:16" ht="24" customHeight="1" x14ac:dyDescent="0.3">
      <c r="E2" s="297" t="s">
        <v>93</v>
      </c>
    </row>
    <row r="3" spans="4:16" ht="24" customHeight="1" x14ac:dyDescent="0.3">
      <c r="E3" s="297" t="s">
        <v>94</v>
      </c>
    </row>
    <row r="4" spans="4:16" ht="22.5" customHeight="1" x14ac:dyDescent="0.3">
      <c r="E4" s="294"/>
    </row>
    <row r="5" spans="4:16" ht="22.5" customHeight="1" x14ac:dyDescent="0.3">
      <c r="E5" s="294"/>
    </row>
    <row r="6" spans="4:16" ht="16.5" customHeight="1" x14ac:dyDescent="0.3"/>
    <row r="7" spans="4:16" ht="16.5" customHeight="1" x14ac:dyDescent="0.3"/>
    <row r="8" spans="4:16" ht="16.5" customHeight="1" x14ac:dyDescent="0.3">
      <c r="E8" s="298" t="s">
        <v>222</v>
      </c>
      <c r="F8" s="298">
        <f>'Deelnemer 1 tankstation'!D6</f>
        <v>0</v>
      </c>
    </row>
    <row r="9" spans="4:16" ht="16.5" customHeight="1" x14ac:dyDescent="0.3">
      <c r="E9" s="298" t="s">
        <v>223</v>
      </c>
      <c r="F9" s="298" t="str">
        <f>'Deelnemer 1 tankstation'!D7</f>
        <v>in te vullen door RVO</v>
      </c>
    </row>
    <row r="10" spans="4:16" ht="16.5" customHeight="1" x14ac:dyDescent="0.3"/>
    <row r="11" spans="4:16" ht="30" customHeight="1" x14ac:dyDescent="0.3">
      <c r="D11" s="299" t="s">
        <v>95</v>
      </c>
      <c r="E11" s="300" t="s">
        <v>96</v>
      </c>
      <c r="F11" s="300" t="s">
        <v>97</v>
      </c>
      <c r="G11" s="300" t="str">
        <f>G57</f>
        <v>Voertuig categorie</v>
      </c>
      <c r="H11" s="301" t="s">
        <v>98</v>
      </c>
      <c r="I11" s="301" t="s">
        <v>99</v>
      </c>
      <c r="J11" s="302" t="s">
        <v>100</v>
      </c>
      <c r="K11" s="303" t="s">
        <v>101</v>
      </c>
      <c r="L11" s="302" t="s">
        <v>102</v>
      </c>
      <c r="M11" s="302" t="s">
        <v>103</v>
      </c>
      <c r="N11" s="302" t="s">
        <v>104</v>
      </c>
      <c r="O11" s="302" t="s">
        <v>105</v>
      </c>
      <c r="P11" s="302" t="s">
        <v>106</v>
      </c>
    </row>
    <row r="12" spans="4:16" ht="16.5" customHeight="1" x14ac:dyDescent="0.3">
      <c r="D12" s="304" t="str" cm="1">
        <f t="array" ref="D12">_xlfn._xlws.FILTER(D58:P402,D58:D402="Voertuig","")</f>
        <v/>
      </c>
      <c r="E12" s="298"/>
      <c r="F12" s="298"/>
      <c r="G12" s="298"/>
      <c r="H12" s="305"/>
      <c r="I12" s="306"/>
      <c r="J12" s="307"/>
      <c r="K12" s="307"/>
      <c r="L12" s="307"/>
      <c r="M12" s="307"/>
      <c r="N12" s="307"/>
      <c r="O12" s="307"/>
      <c r="P12" s="307"/>
    </row>
    <row r="13" spans="4:16" ht="16.5" customHeight="1" x14ac:dyDescent="0.3">
      <c r="D13" s="304"/>
      <c r="E13" s="298"/>
      <c r="F13" s="298"/>
      <c r="G13" s="298"/>
      <c r="H13" s="305"/>
      <c r="I13" s="306"/>
      <c r="J13" s="307"/>
      <c r="K13" s="307"/>
      <c r="L13" s="307"/>
      <c r="M13" s="307"/>
      <c r="N13" s="307"/>
      <c r="O13" s="307"/>
      <c r="P13" s="307"/>
    </row>
    <row r="14" spans="4:16" ht="16.5" customHeight="1" x14ac:dyDescent="0.3">
      <c r="D14" s="304"/>
      <c r="E14" s="298"/>
      <c r="F14" s="298"/>
      <c r="G14" s="298"/>
      <c r="H14" s="305"/>
      <c r="I14" s="306"/>
      <c r="J14" s="307"/>
      <c r="K14" s="307"/>
      <c r="L14" s="307"/>
      <c r="M14" s="307"/>
      <c r="N14" s="307"/>
      <c r="O14" s="307"/>
      <c r="P14" s="307"/>
    </row>
    <row r="15" spans="4:16" ht="16.5" customHeight="1" x14ac:dyDescent="0.3">
      <c r="D15" s="304"/>
      <c r="E15" s="298"/>
      <c r="F15" s="298"/>
      <c r="G15" s="298"/>
      <c r="H15" s="305"/>
      <c r="I15" s="306"/>
      <c r="J15" s="307"/>
      <c r="K15" s="307"/>
      <c r="L15" s="307"/>
      <c r="M15" s="307"/>
      <c r="N15" s="307"/>
      <c r="O15" s="307"/>
      <c r="P15" s="307"/>
    </row>
    <row r="16" spans="4:16" ht="16.5" customHeight="1" x14ac:dyDescent="0.3">
      <c r="D16" s="304"/>
      <c r="E16" s="298"/>
      <c r="F16" s="298"/>
      <c r="G16" s="298"/>
      <c r="H16" s="305"/>
      <c r="I16" s="306"/>
      <c r="J16" s="307"/>
      <c r="K16" s="307"/>
      <c r="L16" s="307"/>
      <c r="M16" s="307"/>
      <c r="N16" s="307"/>
      <c r="O16" s="307"/>
      <c r="P16" s="307"/>
    </row>
    <row r="17" spans="4:16" ht="16.5" customHeight="1" x14ac:dyDescent="0.3">
      <c r="D17" s="304"/>
      <c r="E17" s="298"/>
      <c r="F17" s="298"/>
      <c r="G17" s="298"/>
      <c r="H17" s="305"/>
      <c r="I17" s="306"/>
      <c r="J17" s="307"/>
      <c r="K17" s="307"/>
      <c r="L17" s="307"/>
      <c r="M17" s="307"/>
      <c r="N17" s="307"/>
      <c r="O17" s="307"/>
      <c r="P17" s="307"/>
    </row>
    <row r="18" spans="4:16" ht="16.5" customHeight="1" x14ac:dyDescent="0.3">
      <c r="D18" s="304"/>
      <c r="E18" s="298"/>
      <c r="F18" s="298"/>
      <c r="G18" s="298"/>
      <c r="H18" s="305"/>
      <c r="I18" s="306"/>
      <c r="J18" s="307"/>
      <c r="K18" s="307"/>
      <c r="L18" s="307"/>
      <c r="M18" s="307"/>
      <c r="N18" s="307"/>
      <c r="O18" s="307"/>
      <c r="P18" s="307"/>
    </row>
    <row r="19" spans="4:16" ht="16.5" customHeight="1" x14ac:dyDescent="0.3">
      <c r="D19" s="304"/>
      <c r="E19" s="298"/>
      <c r="F19" s="298"/>
      <c r="G19" s="298"/>
      <c r="H19" s="305"/>
      <c r="I19" s="306"/>
      <c r="J19" s="307"/>
      <c r="K19" s="307"/>
      <c r="L19" s="307"/>
      <c r="M19" s="307"/>
      <c r="N19" s="307"/>
      <c r="O19" s="307"/>
      <c r="P19" s="307"/>
    </row>
    <row r="20" spans="4:16" ht="16.5" customHeight="1" x14ac:dyDescent="0.3">
      <c r="D20" s="304"/>
      <c r="E20" s="298"/>
      <c r="F20" s="298"/>
      <c r="G20" s="298"/>
      <c r="H20" s="305"/>
      <c r="I20" s="306"/>
      <c r="J20" s="307"/>
      <c r="K20" s="307"/>
      <c r="L20" s="307"/>
      <c r="M20" s="307"/>
      <c r="N20" s="307"/>
      <c r="O20" s="307"/>
      <c r="P20" s="307"/>
    </row>
    <row r="21" spans="4:16" ht="16.5" customHeight="1" x14ac:dyDescent="0.3">
      <c r="D21" s="304"/>
      <c r="E21" s="298"/>
      <c r="F21" s="298"/>
      <c r="G21" s="298"/>
      <c r="H21" s="305"/>
      <c r="I21" s="306"/>
      <c r="J21" s="307"/>
      <c r="K21" s="307"/>
      <c r="L21" s="307"/>
      <c r="M21" s="307"/>
      <c r="N21" s="307"/>
      <c r="O21" s="307"/>
      <c r="P21" s="307"/>
    </row>
    <row r="22" spans="4:16" ht="16.5" customHeight="1" x14ac:dyDescent="0.3">
      <c r="D22" s="304"/>
      <c r="E22" s="298"/>
      <c r="F22" s="298"/>
      <c r="G22" s="298"/>
      <c r="H22" s="305"/>
      <c r="I22" s="306"/>
      <c r="J22" s="307"/>
      <c r="K22" s="307"/>
      <c r="L22" s="307"/>
      <c r="M22" s="307"/>
      <c r="N22" s="307"/>
      <c r="O22" s="307"/>
      <c r="P22" s="307"/>
    </row>
    <row r="23" spans="4:16" ht="16.5" customHeight="1" x14ac:dyDescent="0.3">
      <c r="D23" s="304"/>
      <c r="E23" s="298"/>
      <c r="F23" s="298"/>
      <c r="G23" s="298"/>
      <c r="H23" s="305"/>
      <c r="I23" s="306"/>
      <c r="J23" s="307"/>
      <c r="K23" s="307"/>
      <c r="L23" s="307"/>
      <c r="M23" s="307"/>
      <c r="N23" s="307"/>
      <c r="O23" s="307"/>
      <c r="P23" s="307"/>
    </row>
    <row r="24" spans="4:16" ht="16.5" customHeight="1" x14ac:dyDescent="0.3">
      <c r="D24" s="304"/>
      <c r="E24" s="298"/>
      <c r="F24" s="298"/>
      <c r="G24" s="298"/>
      <c r="H24" s="305"/>
      <c r="I24" s="306"/>
      <c r="J24" s="307"/>
      <c r="K24" s="307"/>
      <c r="L24" s="307"/>
      <c r="M24" s="307"/>
      <c r="N24" s="307"/>
      <c r="O24" s="307"/>
      <c r="P24" s="307"/>
    </row>
    <row r="25" spans="4:16" ht="16.5" customHeight="1" x14ac:dyDescent="0.3">
      <c r="D25" s="304"/>
      <c r="E25" s="298"/>
      <c r="F25" s="298"/>
      <c r="G25" s="298"/>
      <c r="H25" s="306"/>
      <c r="I25" s="306"/>
      <c r="J25" s="307"/>
      <c r="K25" s="307"/>
      <c r="L25" s="307"/>
      <c r="M25" s="307"/>
      <c r="N25" s="307"/>
      <c r="O25" s="307"/>
      <c r="P25" s="307"/>
    </row>
    <row r="26" spans="4:16" ht="16.5" customHeight="1" x14ac:dyDescent="0.3">
      <c r="D26" s="304"/>
      <c r="E26" s="298"/>
      <c r="F26" s="298"/>
      <c r="G26" s="298"/>
      <c r="H26" s="306"/>
      <c r="I26" s="306"/>
      <c r="J26" s="307"/>
      <c r="K26" s="307"/>
      <c r="L26" s="307"/>
      <c r="M26" s="307"/>
      <c r="N26" s="307"/>
      <c r="O26" s="307"/>
      <c r="P26" s="307"/>
    </row>
    <row r="27" spans="4:16" ht="16.5" customHeight="1" x14ac:dyDescent="0.3">
      <c r="D27" s="304"/>
      <c r="E27" s="298"/>
      <c r="F27" s="298"/>
      <c r="G27" s="298"/>
      <c r="H27" s="306"/>
      <c r="I27" s="306"/>
      <c r="J27" s="307"/>
      <c r="K27" s="307"/>
      <c r="L27" s="307"/>
      <c r="M27" s="307"/>
      <c r="N27" s="307"/>
      <c r="O27" s="307"/>
      <c r="P27" s="307"/>
    </row>
    <row r="28" spans="4:16" ht="16.5" customHeight="1" x14ac:dyDescent="0.3">
      <c r="D28" s="304"/>
      <c r="E28" s="298"/>
      <c r="F28" s="298"/>
      <c r="G28" s="298"/>
      <c r="H28" s="306"/>
      <c r="I28" s="306"/>
      <c r="J28" s="307"/>
      <c r="K28" s="307"/>
      <c r="L28" s="307"/>
      <c r="M28" s="307"/>
      <c r="N28" s="307"/>
      <c r="O28" s="307"/>
      <c r="P28" s="307"/>
    </row>
    <row r="29" spans="4:16" ht="16.5" customHeight="1" x14ac:dyDescent="0.3">
      <c r="D29" s="304"/>
      <c r="E29" s="298"/>
      <c r="F29" s="298"/>
      <c r="G29" s="298"/>
      <c r="H29" s="306"/>
      <c r="I29" s="306"/>
      <c r="J29" s="307"/>
      <c r="K29" s="307"/>
      <c r="L29" s="307"/>
      <c r="M29" s="307"/>
      <c r="N29" s="307"/>
      <c r="O29" s="307"/>
      <c r="P29" s="307"/>
    </row>
    <row r="30" spans="4:16" ht="16.5" customHeight="1" x14ac:dyDescent="0.3">
      <c r="D30" s="304"/>
      <c r="E30" s="298"/>
      <c r="F30" s="298"/>
      <c r="G30" s="298"/>
      <c r="H30" s="306"/>
      <c r="I30" s="306"/>
      <c r="J30" s="307"/>
      <c r="K30" s="307"/>
      <c r="L30" s="307"/>
      <c r="M30" s="307"/>
      <c r="N30" s="307"/>
      <c r="O30" s="307"/>
      <c r="P30" s="307"/>
    </row>
    <row r="31" spans="4:16" ht="16.5" customHeight="1" x14ac:dyDescent="0.3">
      <c r="D31" s="304"/>
      <c r="E31" s="298"/>
      <c r="F31" s="298"/>
      <c r="G31" s="298"/>
      <c r="H31" s="306"/>
      <c r="I31" s="306"/>
      <c r="J31" s="307"/>
      <c r="K31" s="307"/>
      <c r="L31" s="307"/>
      <c r="M31" s="307"/>
      <c r="N31" s="307"/>
      <c r="O31" s="307"/>
      <c r="P31" s="307"/>
    </row>
    <row r="32" spans="4:16" ht="16.5" customHeight="1" x14ac:dyDescent="0.3">
      <c r="D32" s="304"/>
      <c r="E32" s="298"/>
      <c r="F32" s="298"/>
      <c r="G32" s="298"/>
      <c r="H32" s="306"/>
      <c r="I32" s="306"/>
      <c r="J32" s="307"/>
      <c r="K32" s="307"/>
      <c r="L32" s="307"/>
      <c r="M32" s="307"/>
      <c r="N32" s="307"/>
      <c r="O32" s="307"/>
      <c r="P32" s="307"/>
    </row>
    <row r="33" spans="4:16" ht="16.5" customHeight="1" x14ac:dyDescent="0.3">
      <c r="D33" s="304"/>
      <c r="E33" s="298"/>
      <c r="F33" s="298"/>
      <c r="G33" s="298"/>
      <c r="H33" s="306"/>
      <c r="I33" s="306"/>
      <c r="J33" s="307"/>
      <c r="K33" s="307"/>
      <c r="L33" s="307"/>
      <c r="M33" s="307"/>
      <c r="N33" s="307"/>
      <c r="O33" s="307"/>
      <c r="P33" s="307"/>
    </row>
    <row r="34" spans="4:16" ht="16.5" customHeight="1" x14ac:dyDescent="0.3">
      <c r="D34" s="304"/>
      <c r="E34" s="298"/>
      <c r="F34" s="298"/>
      <c r="G34" s="298"/>
      <c r="H34" s="306"/>
      <c r="I34" s="306"/>
      <c r="J34" s="307"/>
      <c r="K34" s="307"/>
      <c r="L34" s="307"/>
      <c r="M34" s="307"/>
      <c r="N34" s="307"/>
      <c r="O34" s="307"/>
      <c r="P34" s="307"/>
    </row>
    <row r="35" spans="4:16" ht="16.5" customHeight="1" x14ac:dyDescent="0.3">
      <c r="D35" s="304"/>
      <c r="E35" s="298"/>
      <c r="F35" s="298"/>
      <c r="G35" s="298"/>
      <c r="H35" s="306"/>
      <c r="I35" s="306"/>
      <c r="J35" s="307"/>
      <c r="K35" s="307"/>
      <c r="L35" s="307"/>
      <c r="M35" s="307"/>
      <c r="N35" s="307"/>
      <c r="O35" s="307"/>
      <c r="P35" s="307"/>
    </row>
    <row r="36" spans="4:16" ht="16.5" customHeight="1" x14ac:dyDescent="0.3">
      <c r="D36" s="304"/>
      <c r="E36" s="298"/>
      <c r="F36" s="298"/>
      <c r="G36" s="298"/>
      <c r="H36" s="306"/>
      <c r="I36" s="306"/>
      <c r="J36" s="307"/>
      <c r="K36" s="307"/>
      <c r="L36" s="307"/>
      <c r="M36" s="307"/>
      <c r="N36" s="307"/>
      <c r="O36" s="307"/>
      <c r="P36" s="307"/>
    </row>
    <row r="37" spans="4:16" ht="16.5" customHeight="1" x14ac:dyDescent="0.3">
      <c r="E37" s="298"/>
      <c r="F37" s="298"/>
      <c r="G37" s="298"/>
      <c r="H37" s="306"/>
      <c r="I37" s="306"/>
      <c r="J37" s="307"/>
      <c r="K37" s="307"/>
      <c r="L37" s="307"/>
      <c r="M37" s="307"/>
      <c r="N37" s="307"/>
      <c r="O37" s="307"/>
      <c r="P37" s="307"/>
    </row>
    <row r="38" spans="4:16" ht="16.5" customHeight="1" x14ac:dyDescent="0.3">
      <c r="E38" s="298"/>
      <c r="F38" s="298"/>
      <c r="G38" s="298"/>
      <c r="H38" s="306"/>
      <c r="I38" s="306"/>
      <c r="J38" s="307"/>
      <c r="K38" s="307"/>
      <c r="L38" s="307"/>
      <c r="M38" s="307"/>
      <c r="N38" s="307"/>
      <c r="O38" s="307"/>
      <c r="P38" s="307"/>
    </row>
    <row r="39" spans="4:16" ht="16.5" customHeight="1" x14ac:dyDescent="0.3">
      <c r="E39" s="298"/>
      <c r="F39" s="298"/>
      <c r="G39" s="298"/>
      <c r="H39" s="306"/>
      <c r="I39" s="306"/>
      <c r="J39" s="307"/>
      <c r="K39" s="307"/>
      <c r="L39" s="307"/>
      <c r="M39" s="307"/>
      <c r="N39" s="307"/>
      <c r="O39" s="307"/>
      <c r="P39" s="307"/>
    </row>
    <row r="40" spans="4:16" ht="16.5" customHeight="1" x14ac:dyDescent="0.3">
      <c r="E40" s="298"/>
      <c r="F40" s="298"/>
      <c r="G40" s="298"/>
      <c r="H40" s="306"/>
      <c r="I40" s="306"/>
      <c r="J40" s="307"/>
      <c r="K40" s="307"/>
      <c r="L40" s="307"/>
      <c r="M40" s="307"/>
      <c r="N40" s="307"/>
      <c r="O40" s="307"/>
      <c r="P40" s="307"/>
    </row>
    <row r="41" spans="4:16" ht="16.5" customHeight="1" x14ac:dyDescent="0.3">
      <c r="E41" s="298"/>
      <c r="F41" s="298"/>
      <c r="G41" s="298"/>
      <c r="H41" s="306"/>
      <c r="I41" s="306"/>
      <c r="J41" s="307"/>
      <c r="K41" s="307"/>
      <c r="L41" s="307"/>
      <c r="M41" s="307"/>
      <c r="N41" s="307"/>
      <c r="O41" s="307"/>
      <c r="P41" s="307"/>
    </row>
    <row r="42" spans="4:16" ht="16.5" customHeight="1" x14ac:dyDescent="0.3"/>
    <row r="43" spans="4:16" ht="16.5" customHeight="1" x14ac:dyDescent="0.3">
      <c r="H43" s="308" t="s">
        <v>107</v>
      </c>
      <c r="I43" s="309">
        <f t="shared" ref="I43:P43" si="0">SUM(I12:I36)</f>
        <v>0</v>
      </c>
      <c r="J43" s="310">
        <f t="shared" si="0"/>
        <v>0</v>
      </c>
      <c r="K43" s="310">
        <f t="shared" si="0"/>
        <v>0</v>
      </c>
      <c r="L43" s="310">
        <f t="shared" si="0"/>
        <v>0</v>
      </c>
      <c r="M43" s="310">
        <f t="shared" si="0"/>
        <v>0</v>
      </c>
      <c r="N43" s="310">
        <f t="shared" si="0"/>
        <v>0</v>
      </c>
      <c r="O43" s="310">
        <f t="shared" si="0"/>
        <v>0</v>
      </c>
      <c r="P43" s="310">
        <f t="shared" si="0"/>
        <v>0</v>
      </c>
    </row>
    <row r="44" spans="4:16" ht="16.5" customHeight="1" x14ac:dyDescent="0.3"/>
    <row r="45" spans="4:16" ht="16.5" customHeight="1" x14ac:dyDescent="0.3"/>
    <row r="46" spans="4:16" ht="16.5" customHeight="1" x14ac:dyDescent="0.3"/>
    <row r="47" spans="4:16" ht="16.5" customHeight="1" x14ac:dyDescent="0.3"/>
    <row r="48" spans="4:16" ht="16.5" customHeight="1" x14ac:dyDescent="0.3"/>
    <row r="49" spans="2:17" ht="16.5" customHeight="1" x14ac:dyDescent="0.3"/>
    <row r="50" spans="2:17" ht="16.5" customHeight="1" x14ac:dyDescent="0.3"/>
    <row r="51" spans="2:17" ht="16.5" customHeight="1" x14ac:dyDescent="0.3"/>
    <row r="52" spans="2:17" ht="16.5" customHeight="1" x14ac:dyDescent="0.3"/>
    <row r="53" spans="2:17" ht="16.5" customHeight="1" x14ac:dyDescent="0.3"/>
    <row r="54" spans="2:17" ht="16.5" customHeight="1" x14ac:dyDescent="0.3"/>
    <row r="55" spans="2:17" ht="16.5" customHeight="1" x14ac:dyDescent="0.3"/>
    <row r="56" spans="2:17" ht="16.5" customHeight="1" x14ac:dyDescent="0.3"/>
    <row r="57" spans="2:17" ht="30" customHeight="1" x14ac:dyDescent="0.3">
      <c r="D57" s="311" t="s">
        <v>95</v>
      </c>
      <c r="E57" s="312" t="s">
        <v>96</v>
      </c>
      <c r="F57" s="312" t="s">
        <v>97</v>
      </c>
      <c r="G57" s="312" t="str">
        <f>'Deelnemer 2 vtg'!C18</f>
        <v>Voertuig categorie</v>
      </c>
      <c r="H57" s="313" t="s">
        <v>98</v>
      </c>
      <c r="I57" s="313" t="s">
        <v>99</v>
      </c>
      <c r="J57" s="314" t="s">
        <v>100</v>
      </c>
      <c r="K57" s="315" t="s">
        <v>101</v>
      </c>
      <c r="L57" s="302" t="s">
        <v>102</v>
      </c>
      <c r="M57" s="316" t="s">
        <v>103</v>
      </c>
      <c r="N57" s="314" t="s">
        <v>104</v>
      </c>
      <c r="O57" s="314" t="s">
        <v>105</v>
      </c>
      <c r="P57" s="314" t="s">
        <v>106</v>
      </c>
    </row>
    <row r="58" spans="2:17" s="318" customFormat="1" ht="16.5" customHeight="1" x14ac:dyDescent="0.3">
      <c r="B58" s="448">
        <v>1</v>
      </c>
      <c r="C58" s="318">
        <v>1</v>
      </c>
      <c r="D58" s="319" t="str">
        <f>'Deelnemer 2 vtg'!B19</f>
        <v/>
      </c>
      <c r="E58" s="320" t="str">
        <f>'Deelnemer 2 vtg'!$E$7</f>
        <v>Deelnemer 2</v>
      </c>
      <c r="F58" s="320">
        <f>'Deelnemer 2 vtg'!$D$6</f>
        <v>0</v>
      </c>
      <c r="G58" s="320">
        <f>'Deelnemer 2 vtg'!C19</f>
        <v>0</v>
      </c>
      <c r="H58" s="317">
        <f>'Deelnemer 2 vtg'!F19</f>
        <v>0</v>
      </c>
      <c r="I58" s="321">
        <f>'Deelnemer 2 vtg'!AH19</f>
        <v>0</v>
      </c>
      <c r="J58" s="321">
        <f>'Deelnemer 2 vtg'!AI19</f>
        <v>0</v>
      </c>
      <c r="K58" s="322">
        <f>'Deelnemer 2 vtg'!AJ19</f>
        <v>0</v>
      </c>
      <c r="L58" s="321">
        <f>J58*I58</f>
        <v>0</v>
      </c>
      <c r="M58" s="321">
        <f>K58*I58</f>
        <v>0</v>
      </c>
      <c r="N58" s="321">
        <f>'Deelnemer 2 vtg'!AM19</f>
        <v>0</v>
      </c>
      <c r="O58" s="321">
        <f>'Deelnemer 2 vtg'!AP19</f>
        <v>0</v>
      </c>
      <c r="P58" s="321">
        <f>'Deelnemer 2 vtg'!AQ19</f>
        <v>0</v>
      </c>
      <c r="Q58" s="294"/>
    </row>
    <row r="59" spans="2:17" ht="16.5" customHeight="1" x14ac:dyDescent="0.3">
      <c r="B59" s="448"/>
      <c r="C59" s="294">
        <v>2</v>
      </c>
      <c r="D59" s="323" t="str">
        <f>'Deelnemer 2 vtg'!B20</f>
        <v/>
      </c>
      <c r="E59" s="324" t="str">
        <f>'Deelnemer 2 vtg'!$E$7</f>
        <v>Deelnemer 2</v>
      </c>
      <c r="F59" s="324">
        <f>'Deelnemer 2 vtg'!$D$6</f>
        <v>0</v>
      </c>
      <c r="G59" s="324">
        <f>'Deelnemer 2 vtg'!C20</f>
        <v>0</v>
      </c>
      <c r="H59" s="325">
        <f>'Deelnemer 2 vtg'!F20</f>
        <v>0</v>
      </c>
      <c r="I59" s="326">
        <f>'Deelnemer 2 vtg'!AH20</f>
        <v>0</v>
      </c>
      <c r="J59" s="326">
        <f>'Deelnemer 2 vtg'!AI20</f>
        <v>0</v>
      </c>
      <c r="K59" s="327">
        <f>'Deelnemer 2 vtg'!AJ20</f>
        <v>0</v>
      </c>
      <c r="L59" s="326">
        <f t="shared" ref="L59:L72" si="1">J59*I59</f>
        <v>0</v>
      </c>
      <c r="M59" s="326">
        <f t="shared" ref="M59:M72" si="2">K59*I59</f>
        <v>0</v>
      </c>
      <c r="N59" s="326">
        <f>'Deelnemer 2 vtg'!AM20</f>
        <v>0</v>
      </c>
      <c r="O59" s="326">
        <f>'Deelnemer 2 vtg'!AP20</f>
        <v>0</v>
      </c>
      <c r="P59" s="326">
        <f>'Deelnemer 2 vtg'!AQ20</f>
        <v>0</v>
      </c>
    </row>
    <row r="60" spans="2:17" ht="16.5" customHeight="1" x14ac:dyDescent="0.3">
      <c r="B60" s="448"/>
      <c r="C60" s="294">
        <v>3</v>
      </c>
      <c r="D60" s="323" t="str">
        <f>'Deelnemer 2 vtg'!B21</f>
        <v/>
      </c>
      <c r="E60" s="324" t="str">
        <f>'Deelnemer 2 vtg'!$E$7</f>
        <v>Deelnemer 2</v>
      </c>
      <c r="F60" s="324">
        <f>'Deelnemer 2 vtg'!$D$6</f>
        <v>0</v>
      </c>
      <c r="G60" s="324">
        <f>'Deelnemer 2 vtg'!C21</f>
        <v>0</v>
      </c>
      <c r="H60" s="325">
        <f>'Deelnemer 2 vtg'!F21</f>
        <v>0</v>
      </c>
      <c r="I60" s="326">
        <f>'Deelnemer 2 vtg'!AH21</f>
        <v>0</v>
      </c>
      <c r="J60" s="326">
        <f>'Deelnemer 2 vtg'!AI21</f>
        <v>0</v>
      </c>
      <c r="K60" s="327">
        <f>'Deelnemer 2 vtg'!AJ21</f>
        <v>0</v>
      </c>
      <c r="L60" s="326">
        <f t="shared" si="1"/>
        <v>0</v>
      </c>
      <c r="M60" s="326">
        <f t="shared" si="2"/>
        <v>0</v>
      </c>
      <c r="N60" s="326">
        <f>'Deelnemer 2 vtg'!AM21</f>
        <v>0</v>
      </c>
      <c r="O60" s="326">
        <f>'Deelnemer 2 vtg'!AP21</f>
        <v>0</v>
      </c>
      <c r="P60" s="326">
        <f>'Deelnemer 2 vtg'!AQ21</f>
        <v>0</v>
      </c>
    </row>
    <row r="61" spans="2:17" ht="16.5" customHeight="1" x14ac:dyDescent="0.3">
      <c r="B61" s="448"/>
      <c r="C61" s="294">
        <v>4</v>
      </c>
      <c r="D61" s="323" t="str">
        <f>'Deelnemer 2 vtg'!B22</f>
        <v/>
      </c>
      <c r="E61" s="324" t="str">
        <f>'Deelnemer 2 vtg'!$E$7</f>
        <v>Deelnemer 2</v>
      </c>
      <c r="F61" s="324">
        <f>'Deelnemer 2 vtg'!$D$6</f>
        <v>0</v>
      </c>
      <c r="G61" s="324">
        <f>'Deelnemer 2 vtg'!C22</f>
        <v>0</v>
      </c>
      <c r="H61" s="325">
        <f>'Deelnemer 2 vtg'!F22</f>
        <v>0</v>
      </c>
      <c r="I61" s="326">
        <f>'Deelnemer 2 vtg'!AH22</f>
        <v>0</v>
      </c>
      <c r="J61" s="326">
        <f>'Deelnemer 2 vtg'!AI22</f>
        <v>0</v>
      </c>
      <c r="K61" s="327">
        <f>'Deelnemer 2 vtg'!AJ22</f>
        <v>0</v>
      </c>
      <c r="L61" s="326">
        <f t="shared" si="1"/>
        <v>0</v>
      </c>
      <c r="M61" s="326">
        <f t="shared" si="2"/>
        <v>0</v>
      </c>
      <c r="N61" s="326">
        <f>'Deelnemer 2 vtg'!AM22</f>
        <v>0</v>
      </c>
      <c r="O61" s="326">
        <f>'Deelnemer 2 vtg'!AP22</f>
        <v>0</v>
      </c>
      <c r="P61" s="326">
        <f>'Deelnemer 2 vtg'!AQ22</f>
        <v>0</v>
      </c>
    </row>
    <row r="62" spans="2:17" ht="16.5" customHeight="1" x14ac:dyDescent="0.3">
      <c r="B62" s="448"/>
      <c r="C62" s="294">
        <v>5</v>
      </c>
      <c r="D62" s="323" t="str">
        <f>'Deelnemer 2 vtg'!B23</f>
        <v/>
      </c>
      <c r="E62" s="324" t="str">
        <f>'Deelnemer 2 vtg'!$E$7</f>
        <v>Deelnemer 2</v>
      </c>
      <c r="F62" s="324">
        <f>'Deelnemer 2 vtg'!$D$6</f>
        <v>0</v>
      </c>
      <c r="G62" s="324">
        <f>'Deelnemer 2 vtg'!C23</f>
        <v>0</v>
      </c>
      <c r="H62" s="325">
        <f>'Deelnemer 2 vtg'!F23</f>
        <v>0</v>
      </c>
      <c r="I62" s="326">
        <f>'Deelnemer 2 vtg'!AH23</f>
        <v>0</v>
      </c>
      <c r="J62" s="326">
        <f>'Deelnemer 2 vtg'!AI23</f>
        <v>0</v>
      </c>
      <c r="K62" s="327">
        <f>'Deelnemer 2 vtg'!AJ23</f>
        <v>0</v>
      </c>
      <c r="L62" s="326">
        <f t="shared" si="1"/>
        <v>0</v>
      </c>
      <c r="M62" s="326">
        <f t="shared" si="2"/>
        <v>0</v>
      </c>
      <c r="N62" s="326">
        <f>'Deelnemer 2 vtg'!AM23</f>
        <v>0</v>
      </c>
      <c r="O62" s="326">
        <f>'Deelnemer 2 vtg'!AP23</f>
        <v>0</v>
      </c>
      <c r="P62" s="326">
        <f>'Deelnemer 2 vtg'!AQ23</f>
        <v>0</v>
      </c>
    </row>
    <row r="63" spans="2:17" ht="16.5" customHeight="1" x14ac:dyDescent="0.3">
      <c r="B63" s="448"/>
      <c r="C63" s="294">
        <v>6</v>
      </c>
      <c r="D63" s="323" t="str">
        <f>'Deelnemer 2 vtg'!B24</f>
        <v/>
      </c>
      <c r="E63" s="324" t="str">
        <f>'Deelnemer 2 vtg'!$E$7</f>
        <v>Deelnemer 2</v>
      </c>
      <c r="F63" s="324">
        <f>'Deelnemer 2 vtg'!$D$6</f>
        <v>0</v>
      </c>
      <c r="G63" s="324">
        <f>'Deelnemer 2 vtg'!C24</f>
        <v>0</v>
      </c>
      <c r="H63" s="325">
        <f>'Deelnemer 2 vtg'!F24</f>
        <v>0</v>
      </c>
      <c r="I63" s="326">
        <f>'Deelnemer 2 vtg'!AH24</f>
        <v>0</v>
      </c>
      <c r="J63" s="326">
        <f>'Deelnemer 2 vtg'!AI24</f>
        <v>0</v>
      </c>
      <c r="K63" s="327">
        <f>'Deelnemer 2 vtg'!AJ24</f>
        <v>0</v>
      </c>
      <c r="L63" s="326">
        <f t="shared" si="1"/>
        <v>0</v>
      </c>
      <c r="M63" s="326">
        <f t="shared" si="2"/>
        <v>0</v>
      </c>
      <c r="N63" s="326">
        <f>'Deelnemer 2 vtg'!AM24</f>
        <v>0</v>
      </c>
      <c r="O63" s="326">
        <f>'Deelnemer 2 vtg'!AP24</f>
        <v>0</v>
      </c>
      <c r="P63" s="326">
        <f>'Deelnemer 2 vtg'!AQ24</f>
        <v>0</v>
      </c>
    </row>
    <row r="64" spans="2:17" ht="16.5" customHeight="1" x14ac:dyDescent="0.3">
      <c r="B64" s="448"/>
      <c r="C64" s="294">
        <v>7</v>
      </c>
      <c r="D64" s="323" t="str">
        <f>'Deelnemer 2 vtg'!B25</f>
        <v/>
      </c>
      <c r="E64" s="324" t="str">
        <f>'Deelnemer 2 vtg'!$E$7</f>
        <v>Deelnemer 2</v>
      </c>
      <c r="F64" s="324">
        <f>'Deelnemer 2 vtg'!$D$6</f>
        <v>0</v>
      </c>
      <c r="G64" s="324">
        <f>'Deelnemer 2 vtg'!C25</f>
        <v>0</v>
      </c>
      <c r="H64" s="325">
        <f>'Deelnemer 2 vtg'!F25</f>
        <v>0</v>
      </c>
      <c r="I64" s="326">
        <f>'Deelnemer 2 vtg'!AH25</f>
        <v>0</v>
      </c>
      <c r="J64" s="326">
        <f>'Deelnemer 2 vtg'!AI25</f>
        <v>0</v>
      </c>
      <c r="K64" s="327">
        <f>'Deelnemer 2 vtg'!AJ25</f>
        <v>0</v>
      </c>
      <c r="L64" s="326">
        <f t="shared" si="1"/>
        <v>0</v>
      </c>
      <c r="M64" s="326">
        <f t="shared" si="2"/>
        <v>0</v>
      </c>
      <c r="N64" s="326">
        <f>'Deelnemer 2 vtg'!AM25</f>
        <v>0</v>
      </c>
      <c r="O64" s="326">
        <f>'Deelnemer 2 vtg'!AP25</f>
        <v>0</v>
      </c>
      <c r="P64" s="326">
        <f>'Deelnemer 2 vtg'!AQ25</f>
        <v>0</v>
      </c>
    </row>
    <row r="65" spans="2:17" ht="16.5" customHeight="1" x14ac:dyDescent="0.3">
      <c r="B65" s="448"/>
      <c r="C65" s="294">
        <v>8</v>
      </c>
      <c r="D65" s="323" t="str">
        <f>'Deelnemer 2 vtg'!B26</f>
        <v/>
      </c>
      <c r="E65" s="324" t="str">
        <f>'Deelnemer 2 vtg'!$E$7</f>
        <v>Deelnemer 2</v>
      </c>
      <c r="F65" s="324">
        <f>'Deelnemer 2 vtg'!$D$6</f>
        <v>0</v>
      </c>
      <c r="G65" s="324">
        <f>'Deelnemer 2 vtg'!C26</f>
        <v>0</v>
      </c>
      <c r="H65" s="325">
        <f>'Deelnemer 2 vtg'!F26</f>
        <v>0</v>
      </c>
      <c r="I65" s="326">
        <f>'Deelnemer 2 vtg'!AH26</f>
        <v>0</v>
      </c>
      <c r="J65" s="326">
        <f>'Deelnemer 2 vtg'!AI26</f>
        <v>0</v>
      </c>
      <c r="K65" s="327">
        <f>'Deelnemer 2 vtg'!AJ26</f>
        <v>0</v>
      </c>
      <c r="L65" s="326">
        <f t="shared" si="1"/>
        <v>0</v>
      </c>
      <c r="M65" s="326">
        <f t="shared" si="2"/>
        <v>0</v>
      </c>
      <c r="N65" s="326">
        <f>'Deelnemer 2 vtg'!AM26</f>
        <v>0</v>
      </c>
      <c r="O65" s="326">
        <f>'Deelnemer 2 vtg'!AP26</f>
        <v>0</v>
      </c>
      <c r="P65" s="326">
        <f>'Deelnemer 2 vtg'!AQ26</f>
        <v>0</v>
      </c>
    </row>
    <row r="66" spans="2:17" ht="16.5" customHeight="1" x14ac:dyDescent="0.3">
      <c r="B66" s="448"/>
      <c r="C66" s="294">
        <v>9</v>
      </c>
      <c r="D66" s="323" t="str">
        <f>'Deelnemer 2 vtg'!B27</f>
        <v/>
      </c>
      <c r="E66" s="324" t="str">
        <f>'Deelnemer 2 vtg'!$E$7</f>
        <v>Deelnemer 2</v>
      </c>
      <c r="F66" s="324">
        <f>'Deelnemer 2 vtg'!$D$6</f>
        <v>0</v>
      </c>
      <c r="G66" s="324">
        <f>'Deelnemer 2 vtg'!C27</f>
        <v>0</v>
      </c>
      <c r="H66" s="325">
        <f>'Deelnemer 2 vtg'!F27</f>
        <v>0</v>
      </c>
      <c r="I66" s="326">
        <f>'Deelnemer 2 vtg'!AH27</f>
        <v>0</v>
      </c>
      <c r="J66" s="326">
        <f>'Deelnemer 2 vtg'!AI27</f>
        <v>0</v>
      </c>
      <c r="K66" s="327">
        <f>'Deelnemer 2 vtg'!AJ27</f>
        <v>0</v>
      </c>
      <c r="L66" s="326">
        <f t="shared" si="1"/>
        <v>0</v>
      </c>
      <c r="M66" s="326">
        <f t="shared" si="2"/>
        <v>0</v>
      </c>
      <c r="N66" s="326">
        <f>'Deelnemer 2 vtg'!AM27</f>
        <v>0</v>
      </c>
      <c r="O66" s="326">
        <f>'Deelnemer 2 vtg'!AP27</f>
        <v>0</v>
      </c>
      <c r="P66" s="326">
        <f>'Deelnemer 2 vtg'!AQ27</f>
        <v>0</v>
      </c>
    </row>
    <row r="67" spans="2:17" ht="16.5" customHeight="1" x14ac:dyDescent="0.3">
      <c r="B67" s="448"/>
      <c r="C67" s="294">
        <v>10</v>
      </c>
      <c r="D67" s="323" t="str">
        <f>'Deelnemer 2 vtg'!B28</f>
        <v/>
      </c>
      <c r="E67" s="324" t="str">
        <f>'Deelnemer 2 vtg'!$E$7</f>
        <v>Deelnemer 2</v>
      </c>
      <c r="F67" s="324">
        <f>'Deelnemer 2 vtg'!$D$6</f>
        <v>0</v>
      </c>
      <c r="G67" s="324">
        <f>'Deelnemer 2 vtg'!C28</f>
        <v>0</v>
      </c>
      <c r="H67" s="325">
        <f>'Deelnemer 2 vtg'!F28</f>
        <v>0</v>
      </c>
      <c r="I67" s="326">
        <f>'Deelnemer 2 vtg'!AH28</f>
        <v>0</v>
      </c>
      <c r="J67" s="326">
        <f>'Deelnemer 2 vtg'!AI28</f>
        <v>0</v>
      </c>
      <c r="K67" s="327">
        <f>'Deelnemer 2 vtg'!AJ28</f>
        <v>0</v>
      </c>
      <c r="L67" s="326">
        <f t="shared" si="1"/>
        <v>0</v>
      </c>
      <c r="M67" s="326">
        <f t="shared" si="2"/>
        <v>0</v>
      </c>
      <c r="N67" s="326">
        <f>'Deelnemer 2 vtg'!AM28</f>
        <v>0</v>
      </c>
      <c r="O67" s="326">
        <f>'Deelnemer 2 vtg'!AP28</f>
        <v>0</v>
      </c>
      <c r="P67" s="326">
        <f>'Deelnemer 2 vtg'!AQ28</f>
        <v>0</v>
      </c>
    </row>
    <row r="68" spans="2:17" ht="16.5" customHeight="1" x14ac:dyDescent="0.3">
      <c r="B68" s="448"/>
      <c r="C68" s="294">
        <v>11</v>
      </c>
      <c r="D68" s="323" t="str">
        <f>'Deelnemer 2 vtg'!B29</f>
        <v/>
      </c>
      <c r="E68" s="324" t="str">
        <f>'Deelnemer 2 vtg'!$E$7</f>
        <v>Deelnemer 2</v>
      </c>
      <c r="F68" s="324">
        <f>'Deelnemer 2 vtg'!$D$6</f>
        <v>0</v>
      </c>
      <c r="G68" s="324">
        <f>'Deelnemer 2 vtg'!C29</f>
        <v>0</v>
      </c>
      <c r="H68" s="325">
        <f>'Deelnemer 2 vtg'!F29</f>
        <v>0</v>
      </c>
      <c r="I68" s="326">
        <f>'Deelnemer 2 vtg'!AH29</f>
        <v>0</v>
      </c>
      <c r="J68" s="326">
        <f>'Deelnemer 2 vtg'!AI29</f>
        <v>0</v>
      </c>
      <c r="K68" s="327">
        <f>'Deelnemer 2 vtg'!AJ29</f>
        <v>0</v>
      </c>
      <c r="L68" s="326">
        <f t="shared" si="1"/>
        <v>0</v>
      </c>
      <c r="M68" s="326">
        <f t="shared" si="2"/>
        <v>0</v>
      </c>
      <c r="N68" s="326">
        <f>'Deelnemer 2 vtg'!AM29</f>
        <v>0</v>
      </c>
      <c r="O68" s="326">
        <f>'Deelnemer 2 vtg'!AP29</f>
        <v>0</v>
      </c>
      <c r="P68" s="326">
        <f>'Deelnemer 2 vtg'!AQ29</f>
        <v>0</v>
      </c>
    </row>
    <row r="69" spans="2:17" ht="16.5" customHeight="1" x14ac:dyDescent="0.3">
      <c r="B69" s="448"/>
      <c r="C69" s="294">
        <v>12</v>
      </c>
      <c r="D69" s="323" t="str">
        <f>'Deelnemer 2 vtg'!B30</f>
        <v/>
      </c>
      <c r="E69" s="324" t="str">
        <f>'Deelnemer 2 vtg'!$E$7</f>
        <v>Deelnemer 2</v>
      </c>
      <c r="F69" s="324">
        <f>'Deelnemer 2 vtg'!$D$6</f>
        <v>0</v>
      </c>
      <c r="G69" s="324">
        <f>'Deelnemer 2 vtg'!C30</f>
        <v>0</v>
      </c>
      <c r="H69" s="325">
        <f>'Deelnemer 2 vtg'!F30</f>
        <v>0</v>
      </c>
      <c r="I69" s="326">
        <f>'Deelnemer 2 vtg'!AH30</f>
        <v>0</v>
      </c>
      <c r="J69" s="326">
        <f>'Deelnemer 2 vtg'!AI30</f>
        <v>0</v>
      </c>
      <c r="K69" s="327">
        <f>'Deelnemer 2 vtg'!AJ30</f>
        <v>0</v>
      </c>
      <c r="L69" s="326">
        <f t="shared" si="1"/>
        <v>0</v>
      </c>
      <c r="M69" s="326">
        <f t="shared" si="2"/>
        <v>0</v>
      </c>
      <c r="N69" s="326">
        <f>'Deelnemer 2 vtg'!AM30</f>
        <v>0</v>
      </c>
      <c r="O69" s="326">
        <f>'Deelnemer 2 vtg'!AP30</f>
        <v>0</v>
      </c>
      <c r="P69" s="326">
        <f>'Deelnemer 2 vtg'!AQ30</f>
        <v>0</v>
      </c>
    </row>
    <row r="70" spans="2:17" ht="16.5" customHeight="1" x14ac:dyDescent="0.3">
      <c r="B70" s="448"/>
      <c r="C70" s="294">
        <v>13</v>
      </c>
      <c r="D70" s="323" t="str">
        <f>'Deelnemer 2 vtg'!B31</f>
        <v/>
      </c>
      <c r="E70" s="324" t="str">
        <f>'Deelnemer 2 vtg'!$E$7</f>
        <v>Deelnemer 2</v>
      </c>
      <c r="F70" s="324">
        <f>'Deelnemer 2 vtg'!$D$6</f>
        <v>0</v>
      </c>
      <c r="G70" s="324">
        <f>'Deelnemer 2 vtg'!C31</f>
        <v>0</v>
      </c>
      <c r="H70" s="325">
        <f>'Deelnemer 2 vtg'!F31</f>
        <v>0</v>
      </c>
      <c r="I70" s="326">
        <f>'Deelnemer 2 vtg'!AH31</f>
        <v>0</v>
      </c>
      <c r="J70" s="326">
        <f>'Deelnemer 2 vtg'!AI31</f>
        <v>0</v>
      </c>
      <c r="K70" s="327">
        <f>'Deelnemer 2 vtg'!AJ31</f>
        <v>0</v>
      </c>
      <c r="L70" s="326">
        <f t="shared" si="1"/>
        <v>0</v>
      </c>
      <c r="M70" s="326">
        <f t="shared" si="2"/>
        <v>0</v>
      </c>
      <c r="N70" s="326">
        <f>'Deelnemer 2 vtg'!AM31</f>
        <v>0</v>
      </c>
      <c r="O70" s="326">
        <f>'Deelnemer 2 vtg'!AP31</f>
        <v>0</v>
      </c>
      <c r="P70" s="326">
        <f>'Deelnemer 2 vtg'!AQ31</f>
        <v>0</v>
      </c>
    </row>
    <row r="71" spans="2:17" ht="16.5" customHeight="1" x14ac:dyDescent="0.3">
      <c r="B71" s="448"/>
      <c r="C71" s="294">
        <v>14</v>
      </c>
      <c r="D71" s="323" t="str">
        <f>'Deelnemer 2 vtg'!B32</f>
        <v/>
      </c>
      <c r="E71" s="324" t="str">
        <f>'Deelnemer 2 vtg'!$E$7</f>
        <v>Deelnemer 2</v>
      </c>
      <c r="F71" s="324">
        <f>'Deelnemer 2 vtg'!$D$6</f>
        <v>0</v>
      </c>
      <c r="G71" s="324">
        <f>'Deelnemer 2 vtg'!C32</f>
        <v>0</v>
      </c>
      <c r="H71" s="325">
        <f>'Deelnemer 2 vtg'!F32</f>
        <v>0</v>
      </c>
      <c r="I71" s="326">
        <f>'Deelnemer 2 vtg'!AH32</f>
        <v>0</v>
      </c>
      <c r="J71" s="326">
        <f>'Deelnemer 2 vtg'!AI32</f>
        <v>0</v>
      </c>
      <c r="K71" s="327">
        <f>'Deelnemer 2 vtg'!AJ32</f>
        <v>0</v>
      </c>
      <c r="L71" s="326">
        <f t="shared" si="1"/>
        <v>0</v>
      </c>
      <c r="M71" s="326">
        <f t="shared" si="2"/>
        <v>0</v>
      </c>
      <c r="N71" s="326">
        <f>'Deelnemer 2 vtg'!AM32</f>
        <v>0</v>
      </c>
      <c r="O71" s="326">
        <f>'Deelnemer 2 vtg'!AP32</f>
        <v>0</v>
      </c>
      <c r="P71" s="326">
        <f>'Deelnemer 2 vtg'!AQ32</f>
        <v>0</v>
      </c>
    </row>
    <row r="72" spans="2:17" ht="16.5" customHeight="1" x14ac:dyDescent="0.3">
      <c r="B72" s="448"/>
      <c r="C72" s="294">
        <v>15</v>
      </c>
      <c r="D72" s="323" t="str">
        <f>'Deelnemer 2 vtg'!B33</f>
        <v/>
      </c>
      <c r="E72" s="324" t="str">
        <f>'Deelnemer 2 vtg'!$E$7</f>
        <v>Deelnemer 2</v>
      </c>
      <c r="F72" s="324">
        <f>'Deelnemer 2 vtg'!$D$6</f>
        <v>0</v>
      </c>
      <c r="G72" s="324">
        <f>'Deelnemer 2 vtg'!C33</f>
        <v>0</v>
      </c>
      <c r="H72" s="325">
        <f>'Deelnemer 2 vtg'!F33</f>
        <v>0</v>
      </c>
      <c r="I72" s="326">
        <f>'Deelnemer 2 vtg'!AH33</f>
        <v>0</v>
      </c>
      <c r="J72" s="326">
        <f>'Deelnemer 2 vtg'!AI33</f>
        <v>0</v>
      </c>
      <c r="K72" s="327">
        <f>'Deelnemer 2 vtg'!AJ33</f>
        <v>0</v>
      </c>
      <c r="L72" s="326">
        <f t="shared" si="1"/>
        <v>0</v>
      </c>
      <c r="M72" s="326">
        <f t="shared" si="2"/>
        <v>0</v>
      </c>
      <c r="N72" s="326">
        <f>'Deelnemer 2 vtg'!AM33</f>
        <v>0</v>
      </c>
      <c r="O72" s="326">
        <f>'Deelnemer 2 vtg'!AP33</f>
        <v>0</v>
      </c>
      <c r="P72" s="326">
        <f>'Deelnemer 2 vtg'!AQ33</f>
        <v>0</v>
      </c>
    </row>
    <row r="73" spans="2:17" s="318" customFormat="1" ht="16.5" customHeight="1" x14ac:dyDescent="0.3">
      <c r="B73" s="448">
        <f>B58+1</f>
        <v>2</v>
      </c>
      <c r="C73" s="318">
        <v>1</v>
      </c>
      <c r="D73" s="319" t="str">
        <f>'Deelnemer 3 vtg'!B19</f>
        <v/>
      </c>
      <c r="E73" s="320" t="str">
        <f>'Deelnemer 3 vtg'!$E$7</f>
        <v>Deelnemer 3</v>
      </c>
      <c r="F73" s="320">
        <f>'Deelnemer 3 vtg'!$D$6</f>
        <v>0</v>
      </c>
      <c r="G73" s="320">
        <f>'Deelnemer 3 vtg'!C19</f>
        <v>0</v>
      </c>
      <c r="H73" s="321">
        <f>'Deelnemer 3 vtg'!F19</f>
        <v>0</v>
      </c>
      <c r="I73" s="321">
        <f>'Deelnemer 3 vtg'!AH19</f>
        <v>0</v>
      </c>
      <c r="J73" s="321">
        <f>'Deelnemer 3 vtg'!AI19</f>
        <v>0</v>
      </c>
      <c r="K73" s="322">
        <f>'Deelnemer 3 vtg'!AJ19</f>
        <v>0</v>
      </c>
      <c r="L73" s="321">
        <f>J73*I73</f>
        <v>0</v>
      </c>
      <c r="M73" s="321">
        <f>K73*I73</f>
        <v>0</v>
      </c>
      <c r="N73" s="321">
        <f>'Deelnemer 3 vtg'!AM19</f>
        <v>0</v>
      </c>
      <c r="O73" s="321">
        <f>'Deelnemer 3 vtg'!AP19</f>
        <v>0</v>
      </c>
      <c r="P73" s="321">
        <f>'Deelnemer 3 vtg'!AQ19</f>
        <v>0</v>
      </c>
      <c r="Q73" s="294"/>
    </row>
    <row r="74" spans="2:17" ht="16.5" customHeight="1" x14ac:dyDescent="0.3">
      <c r="B74" s="448"/>
      <c r="C74" s="294">
        <v>2</v>
      </c>
      <c r="D74" s="323" t="str">
        <f>'Deelnemer 3 vtg'!B20</f>
        <v/>
      </c>
      <c r="E74" s="324" t="str">
        <f>'Deelnemer 3 vtg'!$E$7</f>
        <v>Deelnemer 3</v>
      </c>
      <c r="F74" s="324">
        <f>'Deelnemer 3 vtg'!$D$6</f>
        <v>0</v>
      </c>
      <c r="G74" s="324">
        <f>'Deelnemer 3 vtg'!C20</f>
        <v>0</v>
      </c>
      <c r="H74" s="326">
        <f>'Deelnemer 3 vtg'!F20</f>
        <v>0</v>
      </c>
      <c r="I74" s="326">
        <f>'Deelnemer 3 vtg'!AH20</f>
        <v>0</v>
      </c>
      <c r="J74" s="326">
        <f>'Deelnemer 3 vtg'!AI20</f>
        <v>0</v>
      </c>
      <c r="K74" s="327">
        <f>'Deelnemer 3 vtg'!AJ20</f>
        <v>0</v>
      </c>
      <c r="L74" s="326">
        <f t="shared" ref="L74:L87" si="3">J74*I74</f>
        <v>0</v>
      </c>
      <c r="M74" s="326">
        <f t="shared" ref="M74:M87" si="4">K74*I74</f>
        <v>0</v>
      </c>
      <c r="N74" s="326">
        <f>'Deelnemer 3 vtg'!AM20</f>
        <v>0</v>
      </c>
      <c r="O74" s="326">
        <f>'Deelnemer 3 vtg'!AP20</f>
        <v>0</v>
      </c>
      <c r="P74" s="326">
        <f>'Deelnemer 3 vtg'!AQ20</f>
        <v>0</v>
      </c>
    </row>
    <row r="75" spans="2:17" ht="16.5" customHeight="1" x14ac:dyDescent="0.3">
      <c r="B75" s="448"/>
      <c r="C75" s="294">
        <v>3</v>
      </c>
      <c r="D75" s="323" t="str">
        <f>'Deelnemer 3 vtg'!B21</f>
        <v/>
      </c>
      <c r="E75" s="324" t="str">
        <f>'Deelnemer 3 vtg'!$E$7</f>
        <v>Deelnemer 3</v>
      </c>
      <c r="F75" s="324">
        <f>'Deelnemer 3 vtg'!$D$6</f>
        <v>0</v>
      </c>
      <c r="G75" s="324">
        <f>'Deelnemer 3 vtg'!C21</f>
        <v>0</v>
      </c>
      <c r="H75" s="326">
        <f>'Deelnemer 3 vtg'!F21</f>
        <v>0</v>
      </c>
      <c r="I75" s="326">
        <f>'Deelnemer 3 vtg'!AH21</f>
        <v>0</v>
      </c>
      <c r="J75" s="326">
        <f>'Deelnemer 3 vtg'!AI21</f>
        <v>0</v>
      </c>
      <c r="K75" s="327">
        <f>'Deelnemer 3 vtg'!AJ21</f>
        <v>0</v>
      </c>
      <c r="L75" s="326">
        <f t="shared" si="3"/>
        <v>0</v>
      </c>
      <c r="M75" s="326">
        <f t="shared" si="4"/>
        <v>0</v>
      </c>
      <c r="N75" s="326">
        <f>'Deelnemer 3 vtg'!AM21</f>
        <v>0</v>
      </c>
      <c r="O75" s="326">
        <f>'Deelnemer 3 vtg'!AP21</f>
        <v>0</v>
      </c>
      <c r="P75" s="326">
        <f>'Deelnemer 3 vtg'!AQ21</f>
        <v>0</v>
      </c>
    </row>
    <row r="76" spans="2:17" ht="16.5" customHeight="1" x14ac:dyDescent="0.3">
      <c r="B76" s="448"/>
      <c r="C76" s="294">
        <v>4</v>
      </c>
      <c r="D76" s="323" t="str">
        <f>'Deelnemer 3 vtg'!B22</f>
        <v/>
      </c>
      <c r="E76" s="324" t="str">
        <f>'Deelnemer 3 vtg'!$E$7</f>
        <v>Deelnemer 3</v>
      </c>
      <c r="F76" s="324">
        <f>'Deelnemer 3 vtg'!$D$6</f>
        <v>0</v>
      </c>
      <c r="G76" s="324">
        <f>'Deelnemer 3 vtg'!C22</f>
        <v>0</v>
      </c>
      <c r="H76" s="326">
        <f>'Deelnemer 3 vtg'!F22</f>
        <v>0</v>
      </c>
      <c r="I76" s="326">
        <f>'Deelnemer 3 vtg'!AH22</f>
        <v>0</v>
      </c>
      <c r="J76" s="326">
        <f>'Deelnemer 3 vtg'!AI22</f>
        <v>0</v>
      </c>
      <c r="K76" s="327">
        <f>'Deelnemer 3 vtg'!AJ22</f>
        <v>0</v>
      </c>
      <c r="L76" s="326">
        <f t="shared" si="3"/>
        <v>0</v>
      </c>
      <c r="M76" s="326">
        <f t="shared" si="4"/>
        <v>0</v>
      </c>
      <c r="N76" s="326">
        <f>'Deelnemer 3 vtg'!AM22</f>
        <v>0</v>
      </c>
      <c r="O76" s="326">
        <f>'Deelnemer 3 vtg'!AP22</f>
        <v>0</v>
      </c>
      <c r="P76" s="326">
        <f>'Deelnemer 3 vtg'!AQ22</f>
        <v>0</v>
      </c>
    </row>
    <row r="77" spans="2:17" ht="16.5" customHeight="1" x14ac:dyDescent="0.3">
      <c r="B77" s="448"/>
      <c r="C77" s="294">
        <v>5</v>
      </c>
      <c r="D77" s="323" t="str">
        <f>'Deelnemer 3 vtg'!B23</f>
        <v/>
      </c>
      <c r="E77" s="324" t="str">
        <f>'Deelnemer 3 vtg'!$E$7</f>
        <v>Deelnemer 3</v>
      </c>
      <c r="F77" s="324">
        <f>'Deelnemer 3 vtg'!$D$6</f>
        <v>0</v>
      </c>
      <c r="G77" s="324">
        <f>'Deelnemer 3 vtg'!C23</f>
        <v>0</v>
      </c>
      <c r="H77" s="326">
        <f>'Deelnemer 3 vtg'!F23</f>
        <v>0</v>
      </c>
      <c r="I77" s="326">
        <f>'Deelnemer 3 vtg'!AH23</f>
        <v>0</v>
      </c>
      <c r="J77" s="326">
        <f>'Deelnemer 3 vtg'!AI23</f>
        <v>0</v>
      </c>
      <c r="K77" s="327">
        <f>'Deelnemer 3 vtg'!AJ23</f>
        <v>0</v>
      </c>
      <c r="L77" s="326">
        <f t="shared" si="3"/>
        <v>0</v>
      </c>
      <c r="M77" s="326">
        <f t="shared" si="4"/>
        <v>0</v>
      </c>
      <c r="N77" s="326">
        <f>'Deelnemer 3 vtg'!AM23</f>
        <v>0</v>
      </c>
      <c r="O77" s="326">
        <f>'Deelnemer 3 vtg'!AP23</f>
        <v>0</v>
      </c>
      <c r="P77" s="326">
        <f>'Deelnemer 3 vtg'!AQ23</f>
        <v>0</v>
      </c>
    </row>
    <row r="78" spans="2:17" ht="16.5" customHeight="1" x14ac:dyDescent="0.3">
      <c r="B78" s="448"/>
      <c r="C78" s="294">
        <v>6</v>
      </c>
      <c r="D78" s="323" t="str">
        <f>'Deelnemer 3 vtg'!B24</f>
        <v/>
      </c>
      <c r="E78" s="324" t="str">
        <f>'Deelnemer 3 vtg'!$E$7</f>
        <v>Deelnemer 3</v>
      </c>
      <c r="F78" s="324">
        <f>'Deelnemer 3 vtg'!$D$6</f>
        <v>0</v>
      </c>
      <c r="G78" s="324">
        <f>'Deelnemer 3 vtg'!C24</f>
        <v>0</v>
      </c>
      <c r="H78" s="326">
        <f>'Deelnemer 3 vtg'!F24</f>
        <v>0</v>
      </c>
      <c r="I78" s="326">
        <f>'Deelnemer 3 vtg'!AH24</f>
        <v>0</v>
      </c>
      <c r="J78" s="326">
        <f>'Deelnemer 3 vtg'!AI24</f>
        <v>0</v>
      </c>
      <c r="K78" s="327">
        <f>'Deelnemer 3 vtg'!AJ24</f>
        <v>0</v>
      </c>
      <c r="L78" s="326">
        <f t="shared" si="3"/>
        <v>0</v>
      </c>
      <c r="M78" s="326">
        <f t="shared" si="4"/>
        <v>0</v>
      </c>
      <c r="N78" s="326">
        <f>'Deelnemer 3 vtg'!AM24</f>
        <v>0</v>
      </c>
      <c r="O78" s="326">
        <f>'Deelnemer 3 vtg'!AP24</f>
        <v>0</v>
      </c>
      <c r="P78" s="326">
        <f>'Deelnemer 3 vtg'!AQ24</f>
        <v>0</v>
      </c>
    </row>
    <row r="79" spans="2:17" ht="16.5" customHeight="1" x14ac:dyDescent="0.3">
      <c r="B79" s="448"/>
      <c r="C79" s="294">
        <v>7</v>
      </c>
      <c r="D79" s="323" t="str">
        <f>'Deelnemer 3 vtg'!B25</f>
        <v/>
      </c>
      <c r="E79" s="324" t="str">
        <f>'Deelnemer 3 vtg'!$E$7</f>
        <v>Deelnemer 3</v>
      </c>
      <c r="F79" s="324">
        <f>'Deelnemer 3 vtg'!$D$6</f>
        <v>0</v>
      </c>
      <c r="G79" s="324">
        <f>'Deelnemer 3 vtg'!C25</f>
        <v>0</v>
      </c>
      <c r="H79" s="326">
        <f>'Deelnemer 3 vtg'!F25</f>
        <v>0</v>
      </c>
      <c r="I79" s="326">
        <f>'Deelnemer 3 vtg'!AH25</f>
        <v>0</v>
      </c>
      <c r="J79" s="326">
        <f>'Deelnemer 3 vtg'!AI25</f>
        <v>0</v>
      </c>
      <c r="K79" s="327">
        <f>'Deelnemer 3 vtg'!AJ25</f>
        <v>0</v>
      </c>
      <c r="L79" s="326">
        <f t="shared" si="3"/>
        <v>0</v>
      </c>
      <c r="M79" s="326">
        <f t="shared" si="4"/>
        <v>0</v>
      </c>
      <c r="N79" s="326">
        <f>'Deelnemer 3 vtg'!AM25</f>
        <v>0</v>
      </c>
      <c r="O79" s="326">
        <f>'Deelnemer 3 vtg'!AP25</f>
        <v>0</v>
      </c>
      <c r="P79" s="326">
        <f>'Deelnemer 3 vtg'!AQ25</f>
        <v>0</v>
      </c>
    </row>
    <row r="80" spans="2:17" ht="16.5" customHeight="1" x14ac:dyDescent="0.3">
      <c r="B80" s="448"/>
      <c r="C80" s="294">
        <v>8</v>
      </c>
      <c r="D80" s="323" t="str">
        <f>'Deelnemer 3 vtg'!B26</f>
        <v/>
      </c>
      <c r="E80" s="324" t="str">
        <f>'Deelnemer 3 vtg'!$E$7</f>
        <v>Deelnemer 3</v>
      </c>
      <c r="F80" s="324">
        <f>'Deelnemer 3 vtg'!$D$6</f>
        <v>0</v>
      </c>
      <c r="G80" s="324">
        <f>'Deelnemer 3 vtg'!C26</f>
        <v>0</v>
      </c>
      <c r="H80" s="326">
        <f>'Deelnemer 3 vtg'!F26</f>
        <v>0</v>
      </c>
      <c r="I80" s="326">
        <f>'Deelnemer 3 vtg'!AH26</f>
        <v>0</v>
      </c>
      <c r="J80" s="326">
        <f>'Deelnemer 3 vtg'!AI26</f>
        <v>0</v>
      </c>
      <c r="K80" s="327">
        <f>'Deelnemer 3 vtg'!AJ26</f>
        <v>0</v>
      </c>
      <c r="L80" s="326">
        <f t="shared" si="3"/>
        <v>0</v>
      </c>
      <c r="M80" s="326">
        <f t="shared" si="4"/>
        <v>0</v>
      </c>
      <c r="N80" s="326">
        <f>'Deelnemer 3 vtg'!AM26</f>
        <v>0</v>
      </c>
      <c r="O80" s="326">
        <f>'Deelnemer 3 vtg'!AP26</f>
        <v>0</v>
      </c>
      <c r="P80" s="326">
        <f>'Deelnemer 3 vtg'!AQ26</f>
        <v>0</v>
      </c>
    </row>
    <row r="81" spans="2:17" ht="16.5" customHeight="1" x14ac:dyDescent="0.3">
      <c r="B81" s="448"/>
      <c r="C81" s="294">
        <v>9</v>
      </c>
      <c r="D81" s="323" t="str">
        <f>'Deelnemer 3 vtg'!B27</f>
        <v/>
      </c>
      <c r="E81" s="324" t="str">
        <f>'Deelnemer 3 vtg'!$E$7</f>
        <v>Deelnemer 3</v>
      </c>
      <c r="F81" s="324">
        <f>'Deelnemer 3 vtg'!$D$6</f>
        <v>0</v>
      </c>
      <c r="G81" s="324">
        <f>'Deelnemer 3 vtg'!C27</f>
        <v>0</v>
      </c>
      <c r="H81" s="326">
        <f>'Deelnemer 3 vtg'!F27</f>
        <v>0</v>
      </c>
      <c r="I81" s="326">
        <f>'Deelnemer 3 vtg'!AH27</f>
        <v>0</v>
      </c>
      <c r="J81" s="326">
        <f>'Deelnemer 3 vtg'!AI27</f>
        <v>0</v>
      </c>
      <c r="K81" s="327">
        <f>'Deelnemer 3 vtg'!AJ27</f>
        <v>0</v>
      </c>
      <c r="L81" s="326">
        <f t="shared" si="3"/>
        <v>0</v>
      </c>
      <c r="M81" s="326">
        <f t="shared" si="4"/>
        <v>0</v>
      </c>
      <c r="N81" s="326">
        <f>'Deelnemer 3 vtg'!AM27</f>
        <v>0</v>
      </c>
      <c r="O81" s="326">
        <f>'Deelnemer 3 vtg'!AP27</f>
        <v>0</v>
      </c>
      <c r="P81" s="326">
        <f>'Deelnemer 3 vtg'!AQ27</f>
        <v>0</v>
      </c>
    </row>
    <row r="82" spans="2:17" ht="16.5" customHeight="1" x14ac:dyDescent="0.3">
      <c r="B82" s="448"/>
      <c r="C82" s="294">
        <v>10</v>
      </c>
      <c r="D82" s="323" t="str">
        <f>'Deelnemer 3 vtg'!B28</f>
        <v/>
      </c>
      <c r="E82" s="324" t="str">
        <f>'Deelnemer 3 vtg'!$E$7</f>
        <v>Deelnemer 3</v>
      </c>
      <c r="F82" s="324">
        <f>'Deelnemer 3 vtg'!$D$6</f>
        <v>0</v>
      </c>
      <c r="G82" s="324">
        <f>'Deelnemer 3 vtg'!C28</f>
        <v>0</v>
      </c>
      <c r="H82" s="326">
        <f>'Deelnemer 3 vtg'!F28</f>
        <v>0</v>
      </c>
      <c r="I82" s="326">
        <f>'Deelnemer 3 vtg'!AH28</f>
        <v>0</v>
      </c>
      <c r="J82" s="326">
        <f>'Deelnemer 3 vtg'!AI28</f>
        <v>0</v>
      </c>
      <c r="K82" s="327">
        <f>'Deelnemer 3 vtg'!AJ28</f>
        <v>0</v>
      </c>
      <c r="L82" s="326">
        <f t="shared" si="3"/>
        <v>0</v>
      </c>
      <c r="M82" s="326">
        <f t="shared" si="4"/>
        <v>0</v>
      </c>
      <c r="N82" s="326">
        <f>'Deelnemer 3 vtg'!AM28</f>
        <v>0</v>
      </c>
      <c r="O82" s="326">
        <f>'Deelnemer 3 vtg'!AP28</f>
        <v>0</v>
      </c>
      <c r="P82" s="326">
        <f>'Deelnemer 3 vtg'!AQ28</f>
        <v>0</v>
      </c>
    </row>
    <row r="83" spans="2:17" ht="16.5" customHeight="1" x14ac:dyDescent="0.3">
      <c r="B83" s="448"/>
      <c r="C83" s="294">
        <v>11</v>
      </c>
      <c r="D83" s="323" t="str">
        <f>'Deelnemer 3 vtg'!B29</f>
        <v/>
      </c>
      <c r="E83" s="324" t="str">
        <f>'Deelnemer 3 vtg'!$E$7</f>
        <v>Deelnemer 3</v>
      </c>
      <c r="F83" s="324">
        <f>'Deelnemer 3 vtg'!$D$6</f>
        <v>0</v>
      </c>
      <c r="G83" s="324">
        <f>'Deelnemer 3 vtg'!C29</f>
        <v>0</v>
      </c>
      <c r="H83" s="326">
        <f>'Deelnemer 3 vtg'!F29</f>
        <v>0</v>
      </c>
      <c r="I83" s="326">
        <f>'Deelnemer 3 vtg'!AH29</f>
        <v>0</v>
      </c>
      <c r="J83" s="326">
        <f>'Deelnemer 3 vtg'!AI29</f>
        <v>0</v>
      </c>
      <c r="K83" s="327">
        <f>'Deelnemer 3 vtg'!AJ29</f>
        <v>0</v>
      </c>
      <c r="L83" s="326">
        <f t="shared" si="3"/>
        <v>0</v>
      </c>
      <c r="M83" s="326">
        <f t="shared" si="4"/>
        <v>0</v>
      </c>
      <c r="N83" s="326">
        <f>'Deelnemer 3 vtg'!AM29</f>
        <v>0</v>
      </c>
      <c r="O83" s="326">
        <f>'Deelnemer 3 vtg'!AP29</f>
        <v>0</v>
      </c>
      <c r="P83" s="326">
        <f>'Deelnemer 3 vtg'!AQ29</f>
        <v>0</v>
      </c>
    </row>
    <row r="84" spans="2:17" ht="16.5" customHeight="1" x14ac:dyDescent="0.3">
      <c r="B84" s="448"/>
      <c r="C84" s="294">
        <v>12</v>
      </c>
      <c r="D84" s="323" t="str">
        <f>'Deelnemer 3 vtg'!B30</f>
        <v/>
      </c>
      <c r="E84" s="324" t="str">
        <f>'Deelnemer 3 vtg'!$E$7</f>
        <v>Deelnemer 3</v>
      </c>
      <c r="F84" s="324">
        <f>'Deelnemer 3 vtg'!$D$6</f>
        <v>0</v>
      </c>
      <c r="G84" s="324">
        <f>'Deelnemer 3 vtg'!C30</f>
        <v>0</v>
      </c>
      <c r="H84" s="326">
        <f>'Deelnemer 3 vtg'!F30</f>
        <v>0</v>
      </c>
      <c r="I84" s="326">
        <f>'Deelnemer 3 vtg'!AH30</f>
        <v>0</v>
      </c>
      <c r="J84" s="326">
        <f>'Deelnemer 3 vtg'!AI30</f>
        <v>0</v>
      </c>
      <c r="K84" s="327">
        <f>'Deelnemer 3 vtg'!AJ30</f>
        <v>0</v>
      </c>
      <c r="L84" s="326">
        <f t="shared" si="3"/>
        <v>0</v>
      </c>
      <c r="M84" s="326">
        <f t="shared" si="4"/>
        <v>0</v>
      </c>
      <c r="N84" s="326">
        <f>'Deelnemer 3 vtg'!AM30</f>
        <v>0</v>
      </c>
      <c r="O84" s="326">
        <f>'Deelnemer 3 vtg'!AP30</f>
        <v>0</v>
      </c>
      <c r="P84" s="326">
        <f>'Deelnemer 3 vtg'!AQ30</f>
        <v>0</v>
      </c>
    </row>
    <row r="85" spans="2:17" ht="16.5" customHeight="1" x14ac:dyDescent="0.3">
      <c r="B85" s="448"/>
      <c r="C85" s="294">
        <v>13</v>
      </c>
      <c r="D85" s="323" t="str">
        <f>'Deelnemer 3 vtg'!B31</f>
        <v/>
      </c>
      <c r="E85" s="324" t="str">
        <f>'Deelnemer 3 vtg'!$E$7</f>
        <v>Deelnemer 3</v>
      </c>
      <c r="F85" s="324">
        <f>'Deelnemer 3 vtg'!$D$6</f>
        <v>0</v>
      </c>
      <c r="G85" s="324">
        <f>'Deelnemer 3 vtg'!C31</f>
        <v>0</v>
      </c>
      <c r="H85" s="326">
        <f>'Deelnemer 3 vtg'!F31</f>
        <v>0</v>
      </c>
      <c r="I85" s="326">
        <f>'Deelnemer 3 vtg'!AH31</f>
        <v>0</v>
      </c>
      <c r="J85" s="326">
        <f>'Deelnemer 3 vtg'!AI31</f>
        <v>0</v>
      </c>
      <c r="K85" s="327">
        <f>'Deelnemer 3 vtg'!AJ31</f>
        <v>0</v>
      </c>
      <c r="L85" s="326">
        <f t="shared" si="3"/>
        <v>0</v>
      </c>
      <c r="M85" s="326">
        <f t="shared" si="4"/>
        <v>0</v>
      </c>
      <c r="N85" s="326">
        <f>'Deelnemer 3 vtg'!AM31</f>
        <v>0</v>
      </c>
      <c r="O85" s="326">
        <f>'Deelnemer 3 vtg'!AP31</f>
        <v>0</v>
      </c>
      <c r="P85" s="326">
        <f>'Deelnemer 3 vtg'!AQ31</f>
        <v>0</v>
      </c>
    </row>
    <row r="86" spans="2:17" ht="16.5" customHeight="1" x14ac:dyDescent="0.3">
      <c r="B86" s="448"/>
      <c r="C86" s="294">
        <v>14</v>
      </c>
      <c r="D86" s="323" t="str">
        <f>'Deelnemer 3 vtg'!B32</f>
        <v/>
      </c>
      <c r="E86" s="324" t="str">
        <f>'Deelnemer 3 vtg'!$E$7</f>
        <v>Deelnemer 3</v>
      </c>
      <c r="F86" s="324">
        <f>'Deelnemer 3 vtg'!$D$6</f>
        <v>0</v>
      </c>
      <c r="G86" s="324">
        <f>'Deelnemer 3 vtg'!C32</f>
        <v>0</v>
      </c>
      <c r="H86" s="326">
        <f>'Deelnemer 3 vtg'!F32</f>
        <v>0</v>
      </c>
      <c r="I86" s="326">
        <f>'Deelnemer 3 vtg'!AH32</f>
        <v>0</v>
      </c>
      <c r="J86" s="326">
        <f>'Deelnemer 3 vtg'!AI32</f>
        <v>0</v>
      </c>
      <c r="K86" s="327">
        <f>'Deelnemer 3 vtg'!AJ32</f>
        <v>0</v>
      </c>
      <c r="L86" s="326">
        <f t="shared" si="3"/>
        <v>0</v>
      </c>
      <c r="M86" s="326">
        <f t="shared" si="4"/>
        <v>0</v>
      </c>
      <c r="N86" s="326">
        <f>'Deelnemer 3 vtg'!AM32</f>
        <v>0</v>
      </c>
      <c r="O86" s="326">
        <f>'Deelnemer 3 vtg'!AP32</f>
        <v>0</v>
      </c>
      <c r="P86" s="326">
        <f>'Deelnemer 3 vtg'!AQ32</f>
        <v>0</v>
      </c>
    </row>
    <row r="87" spans="2:17" ht="16.5" customHeight="1" x14ac:dyDescent="0.3">
      <c r="B87" s="448"/>
      <c r="C87" s="294">
        <v>15</v>
      </c>
      <c r="D87" s="323" t="str">
        <f>'Deelnemer 3 vtg'!B33</f>
        <v/>
      </c>
      <c r="E87" s="324" t="str">
        <f>'Deelnemer 3 vtg'!$E$7</f>
        <v>Deelnemer 3</v>
      </c>
      <c r="F87" s="324">
        <f>'Deelnemer 4 vtg'!$D$6</f>
        <v>0</v>
      </c>
      <c r="G87" s="324">
        <f>'Deelnemer 3 vtg'!C33</f>
        <v>0</v>
      </c>
      <c r="H87" s="326">
        <f>'Deelnemer 3 vtg'!F33</f>
        <v>0</v>
      </c>
      <c r="I87" s="326">
        <f>'Deelnemer 3 vtg'!AH33</f>
        <v>0</v>
      </c>
      <c r="J87" s="326">
        <f>'Deelnemer 3 vtg'!AI33</f>
        <v>0</v>
      </c>
      <c r="K87" s="327">
        <f>'Deelnemer 3 vtg'!AJ33</f>
        <v>0</v>
      </c>
      <c r="L87" s="326">
        <f t="shared" si="3"/>
        <v>0</v>
      </c>
      <c r="M87" s="326">
        <f t="shared" si="4"/>
        <v>0</v>
      </c>
      <c r="N87" s="326">
        <f>'Deelnemer 3 vtg'!AM33</f>
        <v>0</v>
      </c>
      <c r="O87" s="326">
        <f>'Deelnemer 3 vtg'!AP33</f>
        <v>0</v>
      </c>
      <c r="P87" s="326">
        <f>'Deelnemer 3 vtg'!AQ33</f>
        <v>0</v>
      </c>
    </row>
    <row r="88" spans="2:17" s="318" customFormat="1" ht="16.5" customHeight="1" x14ac:dyDescent="0.3">
      <c r="B88" s="448">
        <f t="shared" ref="B88:B133" si="5">B73+1</f>
        <v>3</v>
      </c>
      <c r="C88" s="318">
        <v>1</v>
      </c>
      <c r="D88" s="319" t="str">
        <f>'Deelnemer 4 vtg'!B19</f>
        <v/>
      </c>
      <c r="E88" s="320" t="str">
        <f>'Deelnemer 4 vtg'!$E$7</f>
        <v>Deelnemer 4</v>
      </c>
      <c r="F88" s="320">
        <f>'Deelnemer 4 vtg'!$D$6</f>
        <v>0</v>
      </c>
      <c r="G88" s="320">
        <f>'Deelnemer 4 vtg'!C19</f>
        <v>0</v>
      </c>
      <c r="H88" s="321">
        <f>'Deelnemer 4 vtg'!F19</f>
        <v>0</v>
      </c>
      <c r="I88" s="321">
        <f>'Deelnemer 4 vtg'!AH19</f>
        <v>0</v>
      </c>
      <c r="J88" s="328">
        <f>'Deelnemer 4 vtg'!AI19</f>
        <v>0</v>
      </c>
      <c r="K88" s="322">
        <f>'Deelnemer 4 vtg'!AJ19</f>
        <v>0</v>
      </c>
      <c r="L88" s="321">
        <f>J88*I88</f>
        <v>0</v>
      </c>
      <c r="M88" s="321">
        <f>K88*I88</f>
        <v>0</v>
      </c>
      <c r="N88" s="321">
        <f>'Deelnemer 4 vtg'!AM19</f>
        <v>0</v>
      </c>
      <c r="O88" s="321">
        <f>'Deelnemer 4 vtg'!AP19</f>
        <v>0</v>
      </c>
      <c r="P88" s="321">
        <f>'Deelnemer 4 vtg'!AQ19</f>
        <v>0</v>
      </c>
      <c r="Q88" s="294"/>
    </row>
    <row r="89" spans="2:17" ht="16.5" customHeight="1" x14ac:dyDescent="0.3">
      <c r="B89" s="448"/>
      <c r="C89" s="294">
        <v>2</v>
      </c>
      <c r="D89" s="323" t="str">
        <f>'Deelnemer 4 vtg'!B20</f>
        <v/>
      </c>
      <c r="E89" s="324" t="str">
        <f>'Deelnemer 4 vtg'!$E$7</f>
        <v>Deelnemer 4</v>
      </c>
      <c r="F89" s="324">
        <f>'Deelnemer 4 vtg'!$D$6</f>
        <v>0</v>
      </c>
      <c r="G89" s="324">
        <f>'Deelnemer 4 vtg'!C20</f>
        <v>0</v>
      </c>
      <c r="H89" s="326">
        <f>'Deelnemer 4 vtg'!F20</f>
        <v>0</v>
      </c>
      <c r="I89" s="326">
        <f>'Deelnemer 4 vtg'!AH20</f>
        <v>0</v>
      </c>
      <c r="J89" s="326">
        <f>'Deelnemer 4 vtg'!I20</f>
        <v>0</v>
      </c>
      <c r="K89" s="327">
        <f>'Deelnemer 4 vtg'!AJ20</f>
        <v>0</v>
      </c>
      <c r="L89" s="326">
        <f t="shared" ref="L89:L102" si="6">J89*I89</f>
        <v>0</v>
      </c>
      <c r="M89" s="326">
        <f t="shared" ref="M89:M102" si="7">K89*I89</f>
        <v>0</v>
      </c>
      <c r="N89" s="326">
        <f>'Deelnemer 4 vtg'!AM20</f>
        <v>0</v>
      </c>
      <c r="O89" s="326">
        <f>'Deelnemer 4 vtg'!AP20</f>
        <v>0</v>
      </c>
      <c r="P89" s="326">
        <f>'Deelnemer 4 vtg'!AQ20</f>
        <v>0</v>
      </c>
    </row>
    <row r="90" spans="2:17" ht="16.5" customHeight="1" x14ac:dyDescent="0.3">
      <c r="B90" s="448"/>
      <c r="C90" s="294">
        <v>3</v>
      </c>
      <c r="D90" s="323" t="str">
        <f>'Deelnemer 4 vtg'!B21</f>
        <v/>
      </c>
      <c r="E90" s="324" t="str">
        <f>'Deelnemer 4 vtg'!$E$7</f>
        <v>Deelnemer 4</v>
      </c>
      <c r="F90" s="324">
        <f>'Deelnemer 4 vtg'!$D$6</f>
        <v>0</v>
      </c>
      <c r="G90" s="324">
        <f>'Deelnemer 4 vtg'!C21</f>
        <v>0</v>
      </c>
      <c r="H90" s="326">
        <f>'Deelnemer 4 vtg'!F21</f>
        <v>0</v>
      </c>
      <c r="I90" s="326">
        <f>'Deelnemer 4 vtg'!AH21</f>
        <v>0</v>
      </c>
      <c r="J90" s="326">
        <f>'Deelnemer 4 vtg'!I21</f>
        <v>0</v>
      </c>
      <c r="K90" s="327">
        <f>'Deelnemer 4 vtg'!AJ21</f>
        <v>0</v>
      </c>
      <c r="L90" s="326">
        <f t="shared" si="6"/>
        <v>0</v>
      </c>
      <c r="M90" s="326">
        <f t="shared" si="7"/>
        <v>0</v>
      </c>
      <c r="N90" s="326">
        <f>'Deelnemer 4 vtg'!AM21</f>
        <v>0</v>
      </c>
      <c r="O90" s="326">
        <f>'Deelnemer 4 vtg'!AP21</f>
        <v>0</v>
      </c>
      <c r="P90" s="326">
        <f>'Deelnemer 4 vtg'!AQ21</f>
        <v>0</v>
      </c>
    </row>
    <row r="91" spans="2:17" ht="16.5" customHeight="1" x14ac:dyDescent="0.3">
      <c r="B91" s="448"/>
      <c r="C91" s="294">
        <v>4</v>
      </c>
      <c r="D91" s="323" t="str">
        <f>'Deelnemer 4 vtg'!B22</f>
        <v/>
      </c>
      <c r="E91" s="324" t="str">
        <f>'Deelnemer 4 vtg'!$E$7</f>
        <v>Deelnemer 4</v>
      </c>
      <c r="F91" s="324">
        <f>'Deelnemer 4 vtg'!$D$6</f>
        <v>0</v>
      </c>
      <c r="G91" s="324">
        <f>'Deelnemer 4 vtg'!C22</f>
        <v>0</v>
      </c>
      <c r="H91" s="326">
        <f>'Deelnemer 4 vtg'!F22</f>
        <v>0</v>
      </c>
      <c r="I91" s="326">
        <f>'Deelnemer 4 vtg'!AH22</f>
        <v>0</v>
      </c>
      <c r="J91" s="326">
        <f>'Deelnemer 4 vtg'!I22</f>
        <v>0</v>
      </c>
      <c r="K91" s="327">
        <f>'Deelnemer 4 vtg'!AJ22</f>
        <v>0</v>
      </c>
      <c r="L91" s="326">
        <f t="shared" si="6"/>
        <v>0</v>
      </c>
      <c r="M91" s="326">
        <f t="shared" si="7"/>
        <v>0</v>
      </c>
      <c r="N91" s="326">
        <f>'Deelnemer 4 vtg'!AM22</f>
        <v>0</v>
      </c>
      <c r="O91" s="326">
        <f>'Deelnemer 4 vtg'!AP22</f>
        <v>0</v>
      </c>
      <c r="P91" s="326">
        <f>'Deelnemer 4 vtg'!AQ22</f>
        <v>0</v>
      </c>
    </row>
    <row r="92" spans="2:17" ht="16.5" customHeight="1" x14ac:dyDescent="0.3">
      <c r="B92" s="448"/>
      <c r="C92" s="294">
        <v>5</v>
      </c>
      <c r="D92" s="323" t="str">
        <f>'Deelnemer 4 vtg'!B23</f>
        <v/>
      </c>
      <c r="E92" s="324" t="str">
        <f>'Deelnemer 4 vtg'!$E$7</f>
        <v>Deelnemer 4</v>
      </c>
      <c r="F92" s="324">
        <f>'Deelnemer 4 vtg'!$D$6</f>
        <v>0</v>
      </c>
      <c r="G92" s="324">
        <f>'Deelnemer 4 vtg'!C23</f>
        <v>0</v>
      </c>
      <c r="H92" s="326">
        <f>'Deelnemer 4 vtg'!F23</f>
        <v>0</v>
      </c>
      <c r="I92" s="326">
        <f>'Deelnemer 4 vtg'!AH23</f>
        <v>0</v>
      </c>
      <c r="J92" s="326">
        <f>'Deelnemer 4 vtg'!I23</f>
        <v>0</v>
      </c>
      <c r="K92" s="327">
        <f>'Deelnemer 4 vtg'!AJ23</f>
        <v>0</v>
      </c>
      <c r="L92" s="326">
        <f t="shared" si="6"/>
        <v>0</v>
      </c>
      <c r="M92" s="326">
        <f t="shared" si="7"/>
        <v>0</v>
      </c>
      <c r="N92" s="326">
        <f>'Deelnemer 4 vtg'!AM23</f>
        <v>0</v>
      </c>
      <c r="O92" s="326">
        <f>'Deelnemer 4 vtg'!AP23</f>
        <v>0</v>
      </c>
      <c r="P92" s="326">
        <f>'Deelnemer 4 vtg'!AQ23</f>
        <v>0</v>
      </c>
    </row>
    <row r="93" spans="2:17" ht="16.5" customHeight="1" x14ac:dyDescent="0.3">
      <c r="B93" s="448"/>
      <c r="C93" s="294">
        <v>6</v>
      </c>
      <c r="D93" s="323" t="str">
        <f>'Deelnemer 4 vtg'!B24</f>
        <v/>
      </c>
      <c r="E93" s="324" t="str">
        <f>'Deelnemer 4 vtg'!$E$7</f>
        <v>Deelnemer 4</v>
      </c>
      <c r="F93" s="324">
        <f>'Deelnemer 4 vtg'!$D$6</f>
        <v>0</v>
      </c>
      <c r="G93" s="324">
        <f>'Deelnemer 4 vtg'!C24</f>
        <v>0</v>
      </c>
      <c r="H93" s="326">
        <f>'Deelnemer 4 vtg'!F24</f>
        <v>0</v>
      </c>
      <c r="I93" s="326">
        <f>'Deelnemer 4 vtg'!AH24</f>
        <v>0</v>
      </c>
      <c r="J93" s="326">
        <f>'Deelnemer 4 vtg'!I24</f>
        <v>0</v>
      </c>
      <c r="K93" s="327">
        <f>'Deelnemer 4 vtg'!AJ24</f>
        <v>0</v>
      </c>
      <c r="L93" s="326">
        <f t="shared" si="6"/>
        <v>0</v>
      </c>
      <c r="M93" s="326">
        <f t="shared" si="7"/>
        <v>0</v>
      </c>
      <c r="N93" s="326">
        <f>'Deelnemer 4 vtg'!AM24</f>
        <v>0</v>
      </c>
      <c r="O93" s="326">
        <f>'Deelnemer 4 vtg'!AP24</f>
        <v>0</v>
      </c>
      <c r="P93" s="326">
        <f>'Deelnemer 4 vtg'!AQ24</f>
        <v>0</v>
      </c>
    </row>
    <row r="94" spans="2:17" ht="16.5" customHeight="1" x14ac:dyDescent="0.3">
      <c r="B94" s="448"/>
      <c r="C94" s="294">
        <v>7</v>
      </c>
      <c r="D94" s="323" t="str">
        <f>'Deelnemer 4 vtg'!B25</f>
        <v/>
      </c>
      <c r="E94" s="324" t="str">
        <f>'Deelnemer 4 vtg'!$E$7</f>
        <v>Deelnemer 4</v>
      </c>
      <c r="F94" s="324">
        <f>'Deelnemer 4 vtg'!$D$6</f>
        <v>0</v>
      </c>
      <c r="G94" s="324">
        <f>'Deelnemer 4 vtg'!C25</f>
        <v>0</v>
      </c>
      <c r="H94" s="326">
        <f>'Deelnemer 4 vtg'!F25</f>
        <v>0</v>
      </c>
      <c r="I94" s="326">
        <f>'Deelnemer 4 vtg'!AH25</f>
        <v>0</v>
      </c>
      <c r="J94" s="326">
        <f>'Deelnemer 4 vtg'!I25</f>
        <v>0</v>
      </c>
      <c r="K94" s="327">
        <f>'Deelnemer 4 vtg'!AJ25</f>
        <v>0</v>
      </c>
      <c r="L94" s="326">
        <f t="shared" si="6"/>
        <v>0</v>
      </c>
      <c r="M94" s="326">
        <f t="shared" si="7"/>
        <v>0</v>
      </c>
      <c r="N94" s="326">
        <f>'Deelnemer 4 vtg'!AM25</f>
        <v>0</v>
      </c>
      <c r="O94" s="326">
        <f>'Deelnemer 4 vtg'!AP25</f>
        <v>0</v>
      </c>
      <c r="P94" s="326">
        <f>'Deelnemer 4 vtg'!AQ25</f>
        <v>0</v>
      </c>
    </row>
    <row r="95" spans="2:17" ht="16.5" customHeight="1" x14ac:dyDescent="0.3">
      <c r="B95" s="448"/>
      <c r="C95" s="294">
        <v>8</v>
      </c>
      <c r="D95" s="323" t="str">
        <f>'Deelnemer 4 vtg'!B26</f>
        <v/>
      </c>
      <c r="E95" s="324" t="str">
        <f>'Deelnemer 4 vtg'!$E$7</f>
        <v>Deelnemer 4</v>
      </c>
      <c r="F95" s="324">
        <f>'Deelnemer 4 vtg'!$D$6</f>
        <v>0</v>
      </c>
      <c r="G95" s="324">
        <f>'Deelnemer 4 vtg'!C26</f>
        <v>0</v>
      </c>
      <c r="H95" s="326">
        <f>'Deelnemer 4 vtg'!F26</f>
        <v>0</v>
      </c>
      <c r="I95" s="326">
        <f>'Deelnemer 4 vtg'!AH26</f>
        <v>0</v>
      </c>
      <c r="J95" s="326">
        <f>'Deelnemer 4 vtg'!I26</f>
        <v>0</v>
      </c>
      <c r="K95" s="327">
        <f>'Deelnemer 4 vtg'!AJ26</f>
        <v>0</v>
      </c>
      <c r="L95" s="326">
        <f t="shared" si="6"/>
        <v>0</v>
      </c>
      <c r="M95" s="326">
        <f t="shared" si="7"/>
        <v>0</v>
      </c>
      <c r="N95" s="326">
        <f>'Deelnemer 4 vtg'!AM26</f>
        <v>0</v>
      </c>
      <c r="O95" s="326">
        <f>'Deelnemer 4 vtg'!AP26</f>
        <v>0</v>
      </c>
      <c r="P95" s="326">
        <f>'Deelnemer 4 vtg'!AQ26</f>
        <v>0</v>
      </c>
    </row>
    <row r="96" spans="2:17" ht="16.5" customHeight="1" x14ac:dyDescent="0.3">
      <c r="B96" s="448"/>
      <c r="C96" s="294">
        <v>9</v>
      </c>
      <c r="D96" s="323" t="str">
        <f>'Deelnemer 4 vtg'!B27</f>
        <v/>
      </c>
      <c r="E96" s="324" t="str">
        <f>'Deelnemer 4 vtg'!$E$7</f>
        <v>Deelnemer 4</v>
      </c>
      <c r="F96" s="324">
        <f>'Deelnemer 4 vtg'!$D$6</f>
        <v>0</v>
      </c>
      <c r="G96" s="324">
        <f>'Deelnemer 4 vtg'!C27</f>
        <v>0</v>
      </c>
      <c r="H96" s="326">
        <f>'Deelnemer 4 vtg'!F27</f>
        <v>0</v>
      </c>
      <c r="I96" s="326">
        <f>'Deelnemer 4 vtg'!AH27</f>
        <v>0</v>
      </c>
      <c r="J96" s="326">
        <f>'Deelnemer 4 vtg'!I27</f>
        <v>0</v>
      </c>
      <c r="K96" s="327">
        <f>'Deelnemer 4 vtg'!AJ27</f>
        <v>0</v>
      </c>
      <c r="L96" s="326">
        <f t="shared" si="6"/>
        <v>0</v>
      </c>
      <c r="M96" s="326">
        <f t="shared" si="7"/>
        <v>0</v>
      </c>
      <c r="N96" s="326">
        <f>'Deelnemer 4 vtg'!AM27</f>
        <v>0</v>
      </c>
      <c r="O96" s="326">
        <f>'Deelnemer 4 vtg'!AP27</f>
        <v>0</v>
      </c>
      <c r="P96" s="326">
        <f>'Deelnemer 4 vtg'!AQ27</f>
        <v>0</v>
      </c>
    </row>
    <row r="97" spans="2:17" ht="16.5" customHeight="1" x14ac:dyDescent="0.3">
      <c r="B97" s="448"/>
      <c r="C97" s="294">
        <v>10</v>
      </c>
      <c r="D97" s="323" t="str">
        <f>'Deelnemer 4 vtg'!B28</f>
        <v/>
      </c>
      <c r="E97" s="324" t="str">
        <f>'Deelnemer 4 vtg'!$E$7</f>
        <v>Deelnemer 4</v>
      </c>
      <c r="F97" s="324">
        <f>'Deelnemer 4 vtg'!$D$6</f>
        <v>0</v>
      </c>
      <c r="G97" s="324">
        <f>'Deelnemer 4 vtg'!C28</f>
        <v>0</v>
      </c>
      <c r="H97" s="326">
        <f>'Deelnemer 4 vtg'!F28</f>
        <v>0</v>
      </c>
      <c r="I97" s="326">
        <f>'Deelnemer 4 vtg'!AH28</f>
        <v>0</v>
      </c>
      <c r="J97" s="326">
        <f>'Deelnemer 4 vtg'!I28</f>
        <v>0</v>
      </c>
      <c r="K97" s="327">
        <f>'Deelnemer 4 vtg'!AJ28</f>
        <v>0</v>
      </c>
      <c r="L97" s="326">
        <f t="shared" si="6"/>
        <v>0</v>
      </c>
      <c r="M97" s="326">
        <f t="shared" si="7"/>
        <v>0</v>
      </c>
      <c r="N97" s="326">
        <f>'Deelnemer 4 vtg'!AM28</f>
        <v>0</v>
      </c>
      <c r="O97" s="326">
        <f>'Deelnemer 4 vtg'!AP28</f>
        <v>0</v>
      </c>
      <c r="P97" s="326">
        <f>'Deelnemer 4 vtg'!AQ28</f>
        <v>0</v>
      </c>
    </row>
    <row r="98" spans="2:17" ht="16.5" customHeight="1" x14ac:dyDescent="0.3">
      <c r="B98" s="448"/>
      <c r="C98" s="294">
        <v>11</v>
      </c>
      <c r="D98" s="323" t="str">
        <f>'Deelnemer 4 vtg'!B29</f>
        <v/>
      </c>
      <c r="E98" s="324" t="str">
        <f>'Deelnemer 4 vtg'!$E$7</f>
        <v>Deelnemer 4</v>
      </c>
      <c r="F98" s="324">
        <f>'Deelnemer 4 vtg'!$D$6</f>
        <v>0</v>
      </c>
      <c r="G98" s="324">
        <f>'Deelnemer 4 vtg'!C29</f>
        <v>0</v>
      </c>
      <c r="H98" s="326">
        <f>'Deelnemer 4 vtg'!F29</f>
        <v>0</v>
      </c>
      <c r="I98" s="326">
        <f>'Deelnemer 4 vtg'!AH29</f>
        <v>0</v>
      </c>
      <c r="J98" s="326">
        <f>'Deelnemer 4 vtg'!I29</f>
        <v>0</v>
      </c>
      <c r="K98" s="327">
        <f>'Deelnemer 4 vtg'!AJ29</f>
        <v>0</v>
      </c>
      <c r="L98" s="326">
        <f t="shared" si="6"/>
        <v>0</v>
      </c>
      <c r="M98" s="326">
        <f t="shared" si="7"/>
        <v>0</v>
      </c>
      <c r="N98" s="326">
        <f>'Deelnemer 4 vtg'!AM29</f>
        <v>0</v>
      </c>
      <c r="O98" s="326">
        <f>'Deelnemer 4 vtg'!AP29</f>
        <v>0</v>
      </c>
      <c r="P98" s="326">
        <f>'Deelnemer 4 vtg'!AQ29</f>
        <v>0</v>
      </c>
    </row>
    <row r="99" spans="2:17" ht="16.5" customHeight="1" x14ac:dyDescent="0.3">
      <c r="B99" s="448"/>
      <c r="C99" s="294">
        <v>12</v>
      </c>
      <c r="D99" s="323" t="str">
        <f>'Deelnemer 4 vtg'!B30</f>
        <v/>
      </c>
      <c r="E99" s="324" t="str">
        <f>'Deelnemer 4 vtg'!$E$7</f>
        <v>Deelnemer 4</v>
      </c>
      <c r="F99" s="324">
        <f>'Deelnemer 4 vtg'!$D$6</f>
        <v>0</v>
      </c>
      <c r="G99" s="324">
        <f>'Deelnemer 4 vtg'!C30</f>
        <v>0</v>
      </c>
      <c r="H99" s="326">
        <f>'Deelnemer 4 vtg'!F30</f>
        <v>0</v>
      </c>
      <c r="I99" s="326">
        <f>'Deelnemer 4 vtg'!AH30</f>
        <v>0</v>
      </c>
      <c r="J99" s="326">
        <f>'Deelnemer 4 vtg'!I30</f>
        <v>0</v>
      </c>
      <c r="K99" s="327">
        <f>'Deelnemer 4 vtg'!AJ30</f>
        <v>0</v>
      </c>
      <c r="L99" s="326">
        <f t="shared" si="6"/>
        <v>0</v>
      </c>
      <c r="M99" s="326">
        <f t="shared" si="7"/>
        <v>0</v>
      </c>
      <c r="N99" s="326">
        <f>'Deelnemer 4 vtg'!AM30</f>
        <v>0</v>
      </c>
      <c r="O99" s="326">
        <f>'Deelnemer 4 vtg'!AP30</f>
        <v>0</v>
      </c>
      <c r="P99" s="326">
        <f>'Deelnemer 4 vtg'!AQ30</f>
        <v>0</v>
      </c>
    </row>
    <row r="100" spans="2:17" ht="16.5" customHeight="1" x14ac:dyDescent="0.3">
      <c r="B100" s="448"/>
      <c r="C100" s="294">
        <v>13</v>
      </c>
      <c r="D100" s="323" t="str">
        <f>'Deelnemer 4 vtg'!B31</f>
        <v/>
      </c>
      <c r="E100" s="324" t="str">
        <f>'Deelnemer 4 vtg'!$E$7</f>
        <v>Deelnemer 4</v>
      </c>
      <c r="F100" s="324">
        <f>'Deelnemer 4 vtg'!$D$6</f>
        <v>0</v>
      </c>
      <c r="G100" s="324">
        <f>'Deelnemer 4 vtg'!C31</f>
        <v>0</v>
      </c>
      <c r="H100" s="326">
        <f>'Deelnemer 4 vtg'!F31</f>
        <v>0</v>
      </c>
      <c r="I100" s="326">
        <f>'Deelnemer 4 vtg'!AH31</f>
        <v>0</v>
      </c>
      <c r="J100" s="326">
        <f>'Deelnemer 4 vtg'!I31</f>
        <v>0</v>
      </c>
      <c r="K100" s="327">
        <f>'Deelnemer 4 vtg'!AJ31</f>
        <v>0</v>
      </c>
      <c r="L100" s="326">
        <f t="shared" si="6"/>
        <v>0</v>
      </c>
      <c r="M100" s="326">
        <f t="shared" si="7"/>
        <v>0</v>
      </c>
      <c r="N100" s="326">
        <f>'Deelnemer 4 vtg'!AM31</f>
        <v>0</v>
      </c>
      <c r="O100" s="326">
        <f>'Deelnemer 4 vtg'!AP31</f>
        <v>0</v>
      </c>
      <c r="P100" s="326">
        <f>'Deelnemer 4 vtg'!AQ31</f>
        <v>0</v>
      </c>
    </row>
    <row r="101" spans="2:17" ht="16.5" customHeight="1" x14ac:dyDescent="0.3">
      <c r="B101" s="448"/>
      <c r="C101" s="294">
        <v>14</v>
      </c>
      <c r="D101" s="323" t="str">
        <f>'Deelnemer 4 vtg'!B32</f>
        <v/>
      </c>
      <c r="E101" s="324" t="str">
        <f>'Deelnemer 4 vtg'!$E$7</f>
        <v>Deelnemer 4</v>
      </c>
      <c r="F101" s="324">
        <f>'Deelnemer 4 vtg'!$D$6</f>
        <v>0</v>
      </c>
      <c r="G101" s="324">
        <f>'Deelnemer 4 vtg'!C32</f>
        <v>0</v>
      </c>
      <c r="H101" s="326">
        <f>'Deelnemer 4 vtg'!F32</f>
        <v>0</v>
      </c>
      <c r="I101" s="326">
        <f>'Deelnemer 4 vtg'!AH32</f>
        <v>0</v>
      </c>
      <c r="J101" s="326">
        <f>'Deelnemer 4 vtg'!I32</f>
        <v>0</v>
      </c>
      <c r="K101" s="327">
        <f>'Deelnemer 4 vtg'!AJ32</f>
        <v>0</v>
      </c>
      <c r="L101" s="326">
        <f t="shared" si="6"/>
        <v>0</v>
      </c>
      <c r="M101" s="326">
        <f t="shared" si="7"/>
        <v>0</v>
      </c>
      <c r="N101" s="326">
        <f>'Deelnemer 4 vtg'!AM32</f>
        <v>0</v>
      </c>
      <c r="O101" s="326">
        <f>'Deelnemer 4 vtg'!AP32</f>
        <v>0</v>
      </c>
      <c r="P101" s="326">
        <f>'Deelnemer 4 vtg'!AQ32</f>
        <v>0</v>
      </c>
    </row>
    <row r="102" spans="2:17" ht="16.5" customHeight="1" x14ac:dyDescent="0.3">
      <c r="B102" s="448"/>
      <c r="C102" s="294">
        <v>15</v>
      </c>
      <c r="D102" s="323" t="str">
        <f>'Deelnemer 4 vtg'!B33</f>
        <v/>
      </c>
      <c r="E102" s="324" t="str">
        <f>'Deelnemer 4 vtg'!$E$7</f>
        <v>Deelnemer 4</v>
      </c>
      <c r="F102" s="324">
        <f>'Deelnemer 4 vtg'!$D$6</f>
        <v>0</v>
      </c>
      <c r="G102" s="324">
        <f>'Deelnemer 4 vtg'!C33</f>
        <v>0</v>
      </c>
      <c r="H102" s="326">
        <f>'Deelnemer 4 vtg'!F33</f>
        <v>0</v>
      </c>
      <c r="I102" s="326">
        <f>'Deelnemer 4 vtg'!AH33</f>
        <v>0</v>
      </c>
      <c r="J102" s="326">
        <f>'Deelnemer 4 vtg'!I33</f>
        <v>0</v>
      </c>
      <c r="K102" s="327">
        <f>'Deelnemer 4 vtg'!AJ33</f>
        <v>0</v>
      </c>
      <c r="L102" s="326">
        <f t="shared" si="6"/>
        <v>0</v>
      </c>
      <c r="M102" s="326">
        <f t="shared" si="7"/>
        <v>0</v>
      </c>
      <c r="N102" s="326">
        <f>'Deelnemer 4 vtg'!AM33</f>
        <v>0</v>
      </c>
      <c r="O102" s="326">
        <f>'Deelnemer 4 vtg'!AP33</f>
        <v>0</v>
      </c>
      <c r="P102" s="326">
        <f>'Deelnemer 4 vtg'!AQ33</f>
        <v>0</v>
      </c>
    </row>
    <row r="103" spans="2:17" s="318" customFormat="1" ht="16.5" customHeight="1" x14ac:dyDescent="0.3">
      <c r="B103" s="447">
        <f t="shared" si="5"/>
        <v>4</v>
      </c>
      <c r="C103" s="329">
        <v>1</v>
      </c>
      <c r="D103" s="319" t="str">
        <f>'Deelnemer 5 vtg'!B19</f>
        <v/>
      </c>
      <c r="E103" s="320" t="str">
        <f>'Deelnemer 5 vtg'!$E$7</f>
        <v>Deelnemer 5</v>
      </c>
      <c r="F103" s="320">
        <f>'Deelnemer 5 vtg'!$D$6</f>
        <v>0</v>
      </c>
      <c r="G103" s="320">
        <f>'Deelnemer 5 vtg'!C19</f>
        <v>0</v>
      </c>
      <c r="H103" s="321">
        <f>'Deelnemer 5 vtg'!F19</f>
        <v>0</v>
      </c>
      <c r="I103" s="321">
        <f>'Deelnemer 5 vtg'!AH19</f>
        <v>0</v>
      </c>
      <c r="J103" s="321">
        <f>'Deelnemer 5 vtg'!AI19</f>
        <v>0</v>
      </c>
      <c r="K103" s="321">
        <f>'Deelnemer 5 vtg'!AJ19</f>
        <v>0</v>
      </c>
      <c r="L103" s="321">
        <f>J103*I103</f>
        <v>0</v>
      </c>
      <c r="M103" s="321">
        <f>K103*I103</f>
        <v>0</v>
      </c>
      <c r="N103" s="321">
        <f>'Deelnemer 5 vtg'!AM19</f>
        <v>0</v>
      </c>
      <c r="O103" s="321">
        <f>'Deelnemer 5 vtg'!AP19</f>
        <v>0</v>
      </c>
      <c r="P103" s="321">
        <f>'Deelnemer 5 vtg'!AQ19</f>
        <v>0</v>
      </c>
      <c r="Q103" s="294"/>
    </row>
    <row r="104" spans="2:17" ht="16.5" customHeight="1" x14ac:dyDescent="0.3">
      <c r="B104" s="447"/>
      <c r="C104" s="294">
        <v>2</v>
      </c>
      <c r="D104" s="323" t="str">
        <f>'Deelnemer 5 vtg'!B20</f>
        <v/>
      </c>
      <c r="E104" s="324" t="str">
        <f>'Deelnemer 5 vtg'!$E$7</f>
        <v>Deelnemer 5</v>
      </c>
      <c r="F104" s="324">
        <f>'Deelnemer 5 vtg'!$D$6</f>
        <v>0</v>
      </c>
      <c r="G104" s="324">
        <f>'Deelnemer 5 vtg'!C20</f>
        <v>0</v>
      </c>
      <c r="H104" s="326">
        <f>'Deelnemer 5 vtg'!F20</f>
        <v>0</v>
      </c>
      <c r="I104" s="326">
        <f>'Deelnemer 5 vtg'!AH20</f>
        <v>0</v>
      </c>
      <c r="J104" s="326">
        <f>'Deelnemer 5 vtg'!AI20</f>
        <v>0</v>
      </c>
      <c r="K104" s="326">
        <f>'Deelnemer 5 vtg'!AJ20</f>
        <v>0</v>
      </c>
      <c r="L104" s="326">
        <f t="shared" ref="L104:L117" si="8">J104*I104</f>
        <v>0</v>
      </c>
      <c r="M104" s="326">
        <f t="shared" ref="M104:M117" si="9">K104*I104</f>
        <v>0</v>
      </c>
      <c r="N104" s="326">
        <f>'Deelnemer 5 vtg'!AM20</f>
        <v>0</v>
      </c>
      <c r="O104" s="326">
        <f>'Deelnemer 5 vtg'!AP20</f>
        <v>0</v>
      </c>
      <c r="P104" s="326">
        <f>'Deelnemer 5 vtg'!AQ20</f>
        <v>0</v>
      </c>
    </row>
    <row r="105" spans="2:17" ht="16.5" customHeight="1" x14ac:dyDescent="0.3">
      <c r="B105" s="447"/>
      <c r="C105" s="294">
        <v>3</v>
      </c>
      <c r="D105" s="323" t="str">
        <f>'Deelnemer 5 vtg'!B21</f>
        <v/>
      </c>
      <c r="E105" s="324" t="str">
        <f>'Deelnemer 5 vtg'!$E$7</f>
        <v>Deelnemer 5</v>
      </c>
      <c r="F105" s="324">
        <f>'Deelnemer 5 vtg'!$D$6</f>
        <v>0</v>
      </c>
      <c r="G105" s="324">
        <f>'Deelnemer 5 vtg'!C21</f>
        <v>0</v>
      </c>
      <c r="H105" s="326">
        <f>'Deelnemer 5 vtg'!F21</f>
        <v>0</v>
      </c>
      <c r="I105" s="326">
        <f>'Deelnemer 5 vtg'!AH21</f>
        <v>0</v>
      </c>
      <c r="J105" s="326">
        <f>'Deelnemer 5 vtg'!AI21</f>
        <v>0</v>
      </c>
      <c r="K105" s="326">
        <f>'Deelnemer 5 vtg'!AJ21</f>
        <v>0</v>
      </c>
      <c r="L105" s="326">
        <f t="shared" si="8"/>
        <v>0</v>
      </c>
      <c r="M105" s="326">
        <f t="shared" si="9"/>
        <v>0</v>
      </c>
      <c r="N105" s="326">
        <f>'Deelnemer 5 vtg'!AM21</f>
        <v>0</v>
      </c>
      <c r="O105" s="326">
        <f>'Deelnemer 5 vtg'!AP21</f>
        <v>0</v>
      </c>
      <c r="P105" s="326">
        <f>'Deelnemer 5 vtg'!AQ21</f>
        <v>0</v>
      </c>
    </row>
    <row r="106" spans="2:17" ht="16.5" customHeight="1" x14ac:dyDescent="0.3">
      <c r="B106" s="447"/>
      <c r="C106" s="294">
        <v>4</v>
      </c>
      <c r="D106" s="323" t="str">
        <f>'Deelnemer 5 vtg'!B22</f>
        <v/>
      </c>
      <c r="E106" s="324" t="str">
        <f>'Deelnemer 5 vtg'!$E$7</f>
        <v>Deelnemer 5</v>
      </c>
      <c r="F106" s="324">
        <f>'Deelnemer 5 vtg'!$D$6</f>
        <v>0</v>
      </c>
      <c r="G106" s="324">
        <f>'Deelnemer 5 vtg'!C22</f>
        <v>0</v>
      </c>
      <c r="H106" s="326">
        <f>'Deelnemer 5 vtg'!F22</f>
        <v>0</v>
      </c>
      <c r="I106" s="326">
        <f>'Deelnemer 5 vtg'!AH22</f>
        <v>0</v>
      </c>
      <c r="J106" s="326">
        <f>'Deelnemer 5 vtg'!AI22</f>
        <v>0</v>
      </c>
      <c r="K106" s="326">
        <f>'Deelnemer 5 vtg'!AJ22</f>
        <v>0</v>
      </c>
      <c r="L106" s="326">
        <f t="shared" si="8"/>
        <v>0</v>
      </c>
      <c r="M106" s="326">
        <f t="shared" si="9"/>
        <v>0</v>
      </c>
      <c r="N106" s="326">
        <f>'Deelnemer 5 vtg'!AM22</f>
        <v>0</v>
      </c>
      <c r="O106" s="326">
        <f>'Deelnemer 5 vtg'!AP22</f>
        <v>0</v>
      </c>
      <c r="P106" s="326">
        <f>'Deelnemer 5 vtg'!AQ22</f>
        <v>0</v>
      </c>
    </row>
    <row r="107" spans="2:17" ht="16.5" customHeight="1" x14ac:dyDescent="0.3">
      <c r="B107" s="447"/>
      <c r="C107" s="294">
        <v>5</v>
      </c>
      <c r="D107" s="323" t="str">
        <f>'Deelnemer 5 vtg'!B23</f>
        <v/>
      </c>
      <c r="E107" s="324" t="str">
        <f>'Deelnemer 5 vtg'!$E$7</f>
        <v>Deelnemer 5</v>
      </c>
      <c r="F107" s="324">
        <f>'Deelnemer 5 vtg'!$D$6</f>
        <v>0</v>
      </c>
      <c r="G107" s="324">
        <f>'Deelnemer 5 vtg'!C23</f>
        <v>0</v>
      </c>
      <c r="H107" s="326">
        <f>'Deelnemer 5 vtg'!F23</f>
        <v>0</v>
      </c>
      <c r="I107" s="326">
        <f>'Deelnemer 5 vtg'!AH23</f>
        <v>0</v>
      </c>
      <c r="J107" s="326">
        <f>'Deelnemer 5 vtg'!AI23</f>
        <v>0</v>
      </c>
      <c r="K107" s="326">
        <f>'Deelnemer 5 vtg'!AJ23</f>
        <v>0</v>
      </c>
      <c r="L107" s="326">
        <f t="shared" si="8"/>
        <v>0</v>
      </c>
      <c r="M107" s="326">
        <f t="shared" si="9"/>
        <v>0</v>
      </c>
      <c r="N107" s="326">
        <f>'Deelnemer 5 vtg'!AM23</f>
        <v>0</v>
      </c>
      <c r="O107" s="326">
        <f>'Deelnemer 5 vtg'!AP23</f>
        <v>0</v>
      </c>
      <c r="P107" s="326">
        <f>'Deelnemer 5 vtg'!AQ23</f>
        <v>0</v>
      </c>
    </row>
    <row r="108" spans="2:17" ht="16.5" customHeight="1" x14ac:dyDescent="0.3">
      <c r="B108" s="447"/>
      <c r="C108" s="294">
        <v>6</v>
      </c>
      <c r="D108" s="323" t="str">
        <f>'Deelnemer 5 vtg'!B24</f>
        <v/>
      </c>
      <c r="E108" s="324" t="str">
        <f>'Deelnemer 5 vtg'!$E$7</f>
        <v>Deelnemer 5</v>
      </c>
      <c r="F108" s="324">
        <f>'Deelnemer 5 vtg'!$D$6</f>
        <v>0</v>
      </c>
      <c r="G108" s="324">
        <f>'Deelnemer 5 vtg'!C24</f>
        <v>0</v>
      </c>
      <c r="H108" s="326">
        <f>'Deelnemer 5 vtg'!F24</f>
        <v>0</v>
      </c>
      <c r="I108" s="326">
        <f>'Deelnemer 5 vtg'!AH24</f>
        <v>0</v>
      </c>
      <c r="J108" s="326">
        <f>'Deelnemer 5 vtg'!AI24</f>
        <v>0</v>
      </c>
      <c r="K108" s="326">
        <f>'Deelnemer 5 vtg'!AJ24</f>
        <v>0</v>
      </c>
      <c r="L108" s="326">
        <f t="shared" si="8"/>
        <v>0</v>
      </c>
      <c r="M108" s="326">
        <f t="shared" si="9"/>
        <v>0</v>
      </c>
      <c r="N108" s="326">
        <f>'Deelnemer 5 vtg'!AM24</f>
        <v>0</v>
      </c>
      <c r="O108" s="326">
        <f>'Deelnemer 5 vtg'!AP24</f>
        <v>0</v>
      </c>
      <c r="P108" s="326">
        <f>'Deelnemer 5 vtg'!AQ24</f>
        <v>0</v>
      </c>
    </row>
    <row r="109" spans="2:17" ht="16.5" customHeight="1" x14ac:dyDescent="0.3">
      <c r="B109" s="447"/>
      <c r="C109" s="294">
        <v>7</v>
      </c>
      <c r="D109" s="323" t="str">
        <f>'Deelnemer 5 vtg'!B25</f>
        <v/>
      </c>
      <c r="E109" s="324" t="str">
        <f>'Deelnemer 5 vtg'!$E$7</f>
        <v>Deelnemer 5</v>
      </c>
      <c r="F109" s="324">
        <f>'Deelnemer 5 vtg'!$D$6</f>
        <v>0</v>
      </c>
      <c r="G109" s="324">
        <f>'Deelnemer 5 vtg'!C25</f>
        <v>0</v>
      </c>
      <c r="H109" s="326">
        <f>'Deelnemer 5 vtg'!F25</f>
        <v>0</v>
      </c>
      <c r="I109" s="326">
        <f>'Deelnemer 5 vtg'!AH25</f>
        <v>0</v>
      </c>
      <c r="J109" s="326">
        <f>'Deelnemer 5 vtg'!AI25</f>
        <v>0</v>
      </c>
      <c r="K109" s="326">
        <f>'Deelnemer 5 vtg'!AJ25</f>
        <v>0</v>
      </c>
      <c r="L109" s="326">
        <f t="shared" si="8"/>
        <v>0</v>
      </c>
      <c r="M109" s="326">
        <f t="shared" si="9"/>
        <v>0</v>
      </c>
      <c r="N109" s="326">
        <f>'Deelnemer 5 vtg'!AM25</f>
        <v>0</v>
      </c>
      <c r="O109" s="326">
        <f>'Deelnemer 5 vtg'!AP25</f>
        <v>0</v>
      </c>
      <c r="P109" s="326">
        <f>'Deelnemer 5 vtg'!AQ25</f>
        <v>0</v>
      </c>
    </row>
    <row r="110" spans="2:17" ht="16.5" customHeight="1" x14ac:dyDescent="0.3">
      <c r="B110" s="447"/>
      <c r="C110" s="294">
        <v>8</v>
      </c>
      <c r="D110" s="323" t="str">
        <f>'Deelnemer 5 vtg'!B26</f>
        <v/>
      </c>
      <c r="E110" s="324" t="str">
        <f>'Deelnemer 5 vtg'!$E$7</f>
        <v>Deelnemer 5</v>
      </c>
      <c r="F110" s="324">
        <f>'Deelnemer 5 vtg'!$D$6</f>
        <v>0</v>
      </c>
      <c r="G110" s="324">
        <f>'Deelnemer 5 vtg'!C26</f>
        <v>0</v>
      </c>
      <c r="H110" s="326">
        <f>'Deelnemer 5 vtg'!F26</f>
        <v>0</v>
      </c>
      <c r="I110" s="326">
        <f>'Deelnemer 5 vtg'!AH26</f>
        <v>0</v>
      </c>
      <c r="J110" s="326">
        <f>'Deelnemer 5 vtg'!AI26</f>
        <v>0</v>
      </c>
      <c r="K110" s="326">
        <f>'Deelnemer 5 vtg'!AJ26</f>
        <v>0</v>
      </c>
      <c r="L110" s="326">
        <f t="shared" si="8"/>
        <v>0</v>
      </c>
      <c r="M110" s="326">
        <f t="shared" si="9"/>
        <v>0</v>
      </c>
      <c r="N110" s="326">
        <f>'Deelnemer 5 vtg'!AM26</f>
        <v>0</v>
      </c>
      <c r="O110" s="326">
        <f>'Deelnemer 5 vtg'!AP26</f>
        <v>0</v>
      </c>
      <c r="P110" s="326">
        <f>'Deelnemer 5 vtg'!AQ26</f>
        <v>0</v>
      </c>
    </row>
    <row r="111" spans="2:17" ht="16.5" customHeight="1" x14ac:dyDescent="0.3">
      <c r="B111" s="447"/>
      <c r="C111" s="294">
        <v>9</v>
      </c>
      <c r="D111" s="323" t="str">
        <f>'Deelnemer 5 vtg'!B27</f>
        <v/>
      </c>
      <c r="E111" s="324" t="str">
        <f>'Deelnemer 5 vtg'!$E$7</f>
        <v>Deelnemer 5</v>
      </c>
      <c r="F111" s="324">
        <f>'Deelnemer 5 vtg'!$D$6</f>
        <v>0</v>
      </c>
      <c r="G111" s="324">
        <f>'Deelnemer 5 vtg'!C27</f>
        <v>0</v>
      </c>
      <c r="H111" s="326">
        <f>'Deelnemer 5 vtg'!F27</f>
        <v>0</v>
      </c>
      <c r="I111" s="326">
        <f>'Deelnemer 5 vtg'!AH27</f>
        <v>0</v>
      </c>
      <c r="J111" s="326">
        <f>'Deelnemer 5 vtg'!AI27</f>
        <v>0</v>
      </c>
      <c r="K111" s="326">
        <f>'Deelnemer 5 vtg'!AJ27</f>
        <v>0</v>
      </c>
      <c r="L111" s="326">
        <f t="shared" si="8"/>
        <v>0</v>
      </c>
      <c r="M111" s="326">
        <f t="shared" si="9"/>
        <v>0</v>
      </c>
      <c r="N111" s="326">
        <f>'Deelnemer 5 vtg'!AM27</f>
        <v>0</v>
      </c>
      <c r="O111" s="326">
        <f>'Deelnemer 5 vtg'!AP27</f>
        <v>0</v>
      </c>
      <c r="P111" s="326">
        <f>'Deelnemer 5 vtg'!AQ27</f>
        <v>0</v>
      </c>
    </row>
    <row r="112" spans="2:17" ht="16.5" customHeight="1" x14ac:dyDescent="0.3">
      <c r="B112" s="447"/>
      <c r="C112" s="294">
        <v>10</v>
      </c>
      <c r="D112" s="323" t="str">
        <f>'Deelnemer 5 vtg'!B28</f>
        <v/>
      </c>
      <c r="E112" s="324" t="str">
        <f>'Deelnemer 5 vtg'!$E$7</f>
        <v>Deelnemer 5</v>
      </c>
      <c r="F112" s="324">
        <f>'Deelnemer 5 vtg'!$D$6</f>
        <v>0</v>
      </c>
      <c r="G112" s="324">
        <f>'Deelnemer 5 vtg'!C28</f>
        <v>0</v>
      </c>
      <c r="H112" s="326">
        <f>'Deelnemer 5 vtg'!F28</f>
        <v>0</v>
      </c>
      <c r="I112" s="326">
        <f>'Deelnemer 5 vtg'!AH28</f>
        <v>0</v>
      </c>
      <c r="J112" s="326">
        <f>'Deelnemer 5 vtg'!AI28</f>
        <v>0</v>
      </c>
      <c r="K112" s="326">
        <f>'Deelnemer 5 vtg'!AJ28</f>
        <v>0</v>
      </c>
      <c r="L112" s="326">
        <f t="shared" si="8"/>
        <v>0</v>
      </c>
      <c r="M112" s="326">
        <f t="shared" si="9"/>
        <v>0</v>
      </c>
      <c r="N112" s="326">
        <f>'Deelnemer 5 vtg'!AM28</f>
        <v>0</v>
      </c>
      <c r="O112" s="326">
        <f>'Deelnemer 5 vtg'!AP28</f>
        <v>0</v>
      </c>
      <c r="P112" s="326">
        <f>'Deelnemer 5 vtg'!AQ28</f>
        <v>0</v>
      </c>
    </row>
    <row r="113" spans="2:17" ht="16.5" customHeight="1" x14ac:dyDescent="0.3">
      <c r="B113" s="447"/>
      <c r="C113" s="294">
        <v>11</v>
      </c>
      <c r="D113" s="323" t="str">
        <f>'Deelnemer 5 vtg'!B29</f>
        <v/>
      </c>
      <c r="E113" s="324" t="str">
        <f>'Deelnemer 5 vtg'!$E$7</f>
        <v>Deelnemer 5</v>
      </c>
      <c r="F113" s="324">
        <f>'Deelnemer 5 vtg'!$D$6</f>
        <v>0</v>
      </c>
      <c r="G113" s="324">
        <f>'Deelnemer 5 vtg'!C29</f>
        <v>0</v>
      </c>
      <c r="H113" s="326">
        <f>'Deelnemer 5 vtg'!F29</f>
        <v>0</v>
      </c>
      <c r="I113" s="326">
        <f>'Deelnemer 5 vtg'!AH29</f>
        <v>0</v>
      </c>
      <c r="J113" s="326">
        <f>'Deelnemer 5 vtg'!AI29</f>
        <v>0</v>
      </c>
      <c r="K113" s="326">
        <f>'Deelnemer 5 vtg'!AJ29</f>
        <v>0</v>
      </c>
      <c r="L113" s="326">
        <f t="shared" si="8"/>
        <v>0</v>
      </c>
      <c r="M113" s="326">
        <f t="shared" si="9"/>
        <v>0</v>
      </c>
      <c r="N113" s="326">
        <f>'Deelnemer 5 vtg'!AM29</f>
        <v>0</v>
      </c>
      <c r="O113" s="326">
        <f>'Deelnemer 5 vtg'!AP29</f>
        <v>0</v>
      </c>
      <c r="P113" s="326">
        <f>'Deelnemer 5 vtg'!AQ29</f>
        <v>0</v>
      </c>
    </row>
    <row r="114" spans="2:17" ht="16.5" customHeight="1" x14ac:dyDescent="0.3">
      <c r="B114" s="447"/>
      <c r="C114" s="294">
        <v>12</v>
      </c>
      <c r="D114" s="323" t="str">
        <f>'Deelnemer 5 vtg'!B30</f>
        <v/>
      </c>
      <c r="E114" s="324" t="str">
        <f>'Deelnemer 5 vtg'!$E$7</f>
        <v>Deelnemer 5</v>
      </c>
      <c r="F114" s="324">
        <f>'Deelnemer 5 vtg'!$D$6</f>
        <v>0</v>
      </c>
      <c r="G114" s="324">
        <f>'Deelnemer 5 vtg'!C30</f>
        <v>0</v>
      </c>
      <c r="H114" s="326">
        <f>'Deelnemer 5 vtg'!F30</f>
        <v>0</v>
      </c>
      <c r="I114" s="326">
        <f>'Deelnemer 5 vtg'!AH30</f>
        <v>0</v>
      </c>
      <c r="J114" s="326">
        <f>'Deelnemer 5 vtg'!AI30</f>
        <v>0</v>
      </c>
      <c r="K114" s="326">
        <f>'Deelnemer 5 vtg'!AJ30</f>
        <v>0</v>
      </c>
      <c r="L114" s="326">
        <f t="shared" si="8"/>
        <v>0</v>
      </c>
      <c r="M114" s="326">
        <f t="shared" si="9"/>
        <v>0</v>
      </c>
      <c r="N114" s="326">
        <f>'Deelnemer 5 vtg'!AM30</f>
        <v>0</v>
      </c>
      <c r="O114" s="326">
        <f>'Deelnemer 5 vtg'!AP30</f>
        <v>0</v>
      </c>
      <c r="P114" s="326">
        <f>'Deelnemer 5 vtg'!AQ30</f>
        <v>0</v>
      </c>
    </row>
    <row r="115" spans="2:17" ht="16.5" customHeight="1" x14ac:dyDescent="0.3">
      <c r="B115" s="447"/>
      <c r="C115" s="294">
        <v>13</v>
      </c>
      <c r="D115" s="323" t="str">
        <f>'Deelnemer 5 vtg'!B31</f>
        <v/>
      </c>
      <c r="E115" s="324" t="str">
        <f>'Deelnemer 5 vtg'!$E$7</f>
        <v>Deelnemer 5</v>
      </c>
      <c r="F115" s="324">
        <f>'Deelnemer 5 vtg'!$D$6</f>
        <v>0</v>
      </c>
      <c r="G115" s="324">
        <f>'Deelnemer 5 vtg'!C31</f>
        <v>0</v>
      </c>
      <c r="H115" s="326">
        <f>'Deelnemer 5 vtg'!F31</f>
        <v>0</v>
      </c>
      <c r="I115" s="326">
        <f>'Deelnemer 5 vtg'!AH31</f>
        <v>0</v>
      </c>
      <c r="J115" s="326">
        <f>'Deelnemer 5 vtg'!AI31</f>
        <v>0</v>
      </c>
      <c r="K115" s="326">
        <f>'Deelnemer 5 vtg'!AJ31</f>
        <v>0</v>
      </c>
      <c r="L115" s="326">
        <f t="shared" si="8"/>
        <v>0</v>
      </c>
      <c r="M115" s="326">
        <f t="shared" si="9"/>
        <v>0</v>
      </c>
      <c r="N115" s="326">
        <f>'Deelnemer 5 vtg'!AM31</f>
        <v>0</v>
      </c>
      <c r="O115" s="326">
        <f>'Deelnemer 5 vtg'!AP31</f>
        <v>0</v>
      </c>
      <c r="P115" s="326">
        <f>'Deelnemer 5 vtg'!AQ31</f>
        <v>0</v>
      </c>
    </row>
    <row r="116" spans="2:17" ht="16.5" customHeight="1" x14ac:dyDescent="0.3">
      <c r="B116" s="447"/>
      <c r="C116" s="294">
        <v>14</v>
      </c>
      <c r="D116" s="323" t="str">
        <f>'Deelnemer 5 vtg'!B32</f>
        <v/>
      </c>
      <c r="E116" s="324" t="str">
        <f>'Deelnemer 5 vtg'!$E$7</f>
        <v>Deelnemer 5</v>
      </c>
      <c r="F116" s="324">
        <f>'Deelnemer 5 vtg'!$D$6</f>
        <v>0</v>
      </c>
      <c r="G116" s="324">
        <f>'Deelnemer 5 vtg'!C32</f>
        <v>0</v>
      </c>
      <c r="H116" s="326">
        <f>'Deelnemer 5 vtg'!F32</f>
        <v>0</v>
      </c>
      <c r="I116" s="326">
        <f>'Deelnemer 5 vtg'!AH32</f>
        <v>0</v>
      </c>
      <c r="J116" s="326">
        <f>'Deelnemer 5 vtg'!AI32</f>
        <v>0</v>
      </c>
      <c r="K116" s="326">
        <f>'Deelnemer 5 vtg'!AJ32</f>
        <v>0</v>
      </c>
      <c r="L116" s="326">
        <f t="shared" si="8"/>
        <v>0</v>
      </c>
      <c r="M116" s="326">
        <f t="shared" si="9"/>
        <v>0</v>
      </c>
      <c r="N116" s="326">
        <f>'Deelnemer 5 vtg'!AM32</f>
        <v>0</v>
      </c>
      <c r="O116" s="326">
        <f>'Deelnemer 5 vtg'!AP32</f>
        <v>0</v>
      </c>
      <c r="P116" s="326">
        <f>'Deelnemer 5 vtg'!AQ32</f>
        <v>0</v>
      </c>
    </row>
    <row r="117" spans="2:17" ht="16.5" customHeight="1" x14ac:dyDescent="0.3">
      <c r="B117" s="447"/>
      <c r="C117" s="294">
        <v>15</v>
      </c>
      <c r="D117" s="323" t="str">
        <f>'Deelnemer 5 vtg'!B33</f>
        <v/>
      </c>
      <c r="E117" s="324" t="str">
        <f>'Deelnemer 5 vtg'!$E$7</f>
        <v>Deelnemer 5</v>
      </c>
      <c r="F117" s="324">
        <f>'Deelnemer 5 vtg'!$D$6</f>
        <v>0</v>
      </c>
      <c r="G117" s="324">
        <f>'Deelnemer 5 vtg'!C33</f>
        <v>0</v>
      </c>
      <c r="H117" s="325"/>
      <c r="I117" s="326">
        <f>'Deelnemer 5 vtg'!AH33</f>
        <v>0</v>
      </c>
      <c r="J117" s="326">
        <f>'Deelnemer 5 vtg'!AI33</f>
        <v>0</v>
      </c>
      <c r="K117" s="326">
        <f>'Deelnemer 5 vtg'!AJ33</f>
        <v>0</v>
      </c>
      <c r="L117" s="326">
        <f t="shared" si="8"/>
        <v>0</v>
      </c>
      <c r="M117" s="326">
        <f t="shared" si="9"/>
        <v>0</v>
      </c>
      <c r="N117" s="326">
        <f>'Deelnemer 5 vtg'!AM33</f>
        <v>0</v>
      </c>
      <c r="O117" s="326">
        <f>'Deelnemer 5 vtg'!AP33</f>
        <v>0</v>
      </c>
      <c r="P117" s="326">
        <f>'Deelnemer 5 vtg'!AQ33</f>
        <v>0</v>
      </c>
    </row>
    <row r="118" spans="2:17" s="318" customFormat="1" ht="16.5" customHeight="1" x14ac:dyDescent="0.3">
      <c r="B118" s="447">
        <f t="shared" si="5"/>
        <v>5</v>
      </c>
      <c r="C118" s="329">
        <v>1</v>
      </c>
      <c r="D118" s="319" t="str">
        <f>'Deelnemer 6 vtg'!B19</f>
        <v/>
      </c>
      <c r="E118" s="320" t="str">
        <f>'Deelnemer 6 vtg'!$E$7</f>
        <v>Deelnemer 6</v>
      </c>
      <c r="F118" s="320">
        <f>'Deelnemer 6 vtg'!$D$6</f>
        <v>0</v>
      </c>
      <c r="G118" s="320">
        <f>'Deelnemer 6 vtg'!C19</f>
        <v>0</v>
      </c>
      <c r="H118" s="321">
        <f>'Deelnemer 6 vtg'!F19</f>
        <v>0</v>
      </c>
      <c r="I118" s="321">
        <f>'Deelnemer 6 vtg'!AH19</f>
        <v>0</v>
      </c>
      <c r="J118" s="321">
        <f>'Deelnemer 6 vtg'!AI19</f>
        <v>0</v>
      </c>
      <c r="K118" s="321">
        <f>'Deelnemer 6 vtg'!AJ19</f>
        <v>0</v>
      </c>
      <c r="L118" s="321">
        <f>J118*I118</f>
        <v>0</v>
      </c>
      <c r="M118" s="321">
        <f>K118*I118</f>
        <v>0</v>
      </c>
      <c r="N118" s="321">
        <f>'Deelnemer 6 vtg'!AM19</f>
        <v>0</v>
      </c>
      <c r="O118" s="321">
        <f>'Deelnemer 6 vtg'!AP19</f>
        <v>0</v>
      </c>
      <c r="P118" s="321">
        <f>'Deelnemer 6 vtg'!AQ19</f>
        <v>0</v>
      </c>
      <c r="Q118" s="294"/>
    </row>
    <row r="119" spans="2:17" ht="16.5" customHeight="1" x14ac:dyDescent="0.3">
      <c r="B119" s="447"/>
      <c r="C119" s="294">
        <v>2</v>
      </c>
      <c r="D119" s="323" t="str">
        <f>'Deelnemer 6 vtg'!B20</f>
        <v/>
      </c>
      <c r="E119" s="324" t="str">
        <f>'Deelnemer 6 vtg'!$E$7</f>
        <v>Deelnemer 6</v>
      </c>
      <c r="F119" s="324">
        <f>'Deelnemer 6 vtg'!$D$6</f>
        <v>0</v>
      </c>
      <c r="G119" s="324">
        <f>'Deelnemer 6 vtg'!C20</f>
        <v>0</v>
      </c>
      <c r="H119" s="326">
        <f>'Deelnemer 6 vtg'!F20</f>
        <v>0</v>
      </c>
      <c r="I119" s="326">
        <f>'Deelnemer 6 vtg'!AH20</f>
        <v>0</v>
      </c>
      <c r="J119" s="326">
        <f>'Deelnemer 6 vtg'!AI20</f>
        <v>0</v>
      </c>
      <c r="K119" s="326">
        <f>'Deelnemer 6 vtg'!AJ20</f>
        <v>0</v>
      </c>
      <c r="L119" s="326">
        <f t="shared" ref="L119:L132" si="10">J119*I119</f>
        <v>0</v>
      </c>
      <c r="M119" s="326">
        <f t="shared" ref="M119:M132" si="11">K119*I119</f>
        <v>0</v>
      </c>
      <c r="N119" s="326">
        <f>'Deelnemer 6 vtg'!AM20</f>
        <v>0</v>
      </c>
      <c r="O119" s="326">
        <f>'Deelnemer 6 vtg'!AP20</f>
        <v>0</v>
      </c>
      <c r="P119" s="326">
        <f>'Deelnemer 6 vtg'!AQ20</f>
        <v>0</v>
      </c>
    </row>
    <row r="120" spans="2:17" ht="16.5" customHeight="1" x14ac:dyDescent="0.3">
      <c r="B120" s="447"/>
      <c r="C120" s="294">
        <v>3</v>
      </c>
      <c r="D120" s="323" t="str">
        <f>'Deelnemer 6 vtg'!B21</f>
        <v/>
      </c>
      <c r="E120" s="324" t="str">
        <f>'Deelnemer 6 vtg'!$E$7</f>
        <v>Deelnemer 6</v>
      </c>
      <c r="F120" s="324">
        <f>'Deelnemer 6 vtg'!$D$6</f>
        <v>0</v>
      </c>
      <c r="G120" s="324">
        <f>'Deelnemer 6 vtg'!C21</f>
        <v>0</v>
      </c>
      <c r="H120" s="326">
        <f>'Deelnemer 6 vtg'!F21</f>
        <v>0</v>
      </c>
      <c r="I120" s="326">
        <f>'Deelnemer 6 vtg'!AH21</f>
        <v>0</v>
      </c>
      <c r="J120" s="326">
        <f>'Deelnemer 6 vtg'!AI21</f>
        <v>0</v>
      </c>
      <c r="K120" s="326">
        <f>'Deelnemer 6 vtg'!AJ21</f>
        <v>0</v>
      </c>
      <c r="L120" s="326">
        <f t="shared" si="10"/>
        <v>0</v>
      </c>
      <c r="M120" s="326">
        <f t="shared" si="11"/>
        <v>0</v>
      </c>
      <c r="N120" s="326">
        <f>'Deelnemer 6 vtg'!AM21</f>
        <v>0</v>
      </c>
      <c r="O120" s="326">
        <f>'Deelnemer 6 vtg'!AP21</f>
        <v>0</v>
      </c>
      <c r="P120" s="326">
        <f>'Deelnemer 6 vtg'!AQ21</f>
        <v>0</v>
      </c>
    </row>
    <row r="121" spans="2:17" ht="16.5" customHeight="1" x14ac:dyDescent="0.3">
      <c r="B121" s="447"/>
      <c r="C121" s="294">
        <v>4</v>
      </c>
      <c r="D121" s="323" t="str">
        <f>'Deelnemer 6 vtg'!B22</f>
        <v/>
      </c>
      <c r="E121" s="324" t="str">
        <f>'Deelnemer 6 vtg'!$E$7</f>
        <v>Deelnemer 6</v>
      </c>
      <c r="F121" s="324">
        <f>'Deelnemer 6 vtg'!$D$6</f>
        <v>0</v>
      </c>
      <c r="G121" s="324">
        <f>'Deelnemer 6 vtg'!C22</f>
        <v>0</v>
      </c>
      <c r="H121" s="326">
        <f>'Deelnemer 6 vtg'!F22</f>
        <v>0</v>
      </c>
      <c r="I121" s="326">
        <f>'Deelnemer 6 vtg'!AH22</f>
        <v>0</v>
      </c>
      <c r="J121" s="326">
        <f>'Deelnemer 6 vtg'!AI22</f>
        <v>0</v>
      </c>
      <c r="K121" s="326">
        <f>'Deelnemer 6 vtg'!AJ22</f>
        <v>0</v>
      </c>
      <c r="L121" s="326">
        <f t="shared" si="10"/>
        <v>0</v>
      </c>
      <c r="M121" s="326">
        <f t="shared" si="11"/>
        <v>0</v>
      </c>
      <c r="N121" s="326">
        <f>'Deelnemer 6 vtg'!AM22</f>
        <v>0</v>
      </c>
      <c r="O121" s="326">
        <f>'Deelnemer 6 vtg'!AP22</f>
        <v>0</v>
      </c>
      <c r="P121" s="326">
        <f>'Deelnemer 6 vtg'!AQ22</f>
        <v>0</v>
      </c>
    </row>
    <row r="122" spans="2:17" ht="16.5" customHeight="1" x14ac:dyDescent="0.3">
      <c r="B122" s="447"/>
      <c r="C122" s="294">
        <v>5</v>
      </c>
      <c r="D122" s="323" t="str">
        <f>'Deelnemer 6 vtg'!B23</f>
        <v/>
      </c>
      <c r="E122" s="324" t="str">
        <f>'Deelnemer 6 vtg'!$E$7</f>
        <v>Deelnemer 6</v>
      </c>
      <c r="F122" s="324">
        <f>'Deelnemer 6 vtg'!$D$6</f>
        <v>0</v>
      </c>
      <c r="G122" s="324">
        <f>'Deelnemer 6 vtg'!C23</f>
        <v>0</v>
      </c>
      <c r="H122" s="326">
        <f>'Deelnemer 6 vtg'!F23</f>
        <v>0</v>
      </c>
      <c r="I122" s="326">
        <f>'Deelnemer 6 vtg'!AH23</f>
        <v>0</v>
      </c>
      <c r="J122" s="326">
        <f>'Deelnemer 6 vtg'!AI23</f>
        <v>0</v>
      </c>
      <c r="K122" s="326">
        <f>'Deelnemer 6 vtg'!AJ23</f>
        <v>0</v>
      </c>
      <c r="L122" s="326">
        <f t="shared" si="10"/>
        <v>0</v>
      </c>
      <c r="M122" s="326">
        <f t="shared" si="11"/>
        <v>0</v>
      </c>
      <c r="N122" s="326">
        <f>'Deelnemer 6 vtg'!AM23</f>
        <v>0</v>
      </c>
      <c r="O122" s="326">
        <f>'Deelnemer 6 vtg'!AP23</f>
        <v>0</v>
      </c>
      <c r="P122" s="326">
        <f>'Deelnemer 6 vtg'!AQ23</f>
        <v>0</v>
      </c>
    </row>
    <row r="123" spans="2:17" ht="16.5" customHeight="1" x14ac:dyDescent="0.3">
      <c r="B123" s="447"/>
      <c r="C123" s="294">
        <v>6</v>
      </c>
      <c r="D123" s="323" t="str">
        <f>'Deelnemer 6 vtg'!B24</f>
        <v/>
      </c>
      <c r="E123" s="324" t="str">
        <f>'Deelnemer 6 vtg'!$E$7</f>
        <v>Deelnemer 6</v>
      </c>
      <c r="F123" s="324">
        <f>'Deelnemer 6 vtg'!$D$6</f>
        <v>0</v>
      </c>
      <c r="G123" s="324">
        <f>'Deelnemer 6 vtg'!C24</f>
        <v>0</v>
      </c>
      <c r="H123" s="326">
        <f>'Deelnemer 6 vtg'!F24</f>
        <v>0</v>
      </c>
      <c r="I123" s="326">
        <f>'Deelnemer 6 vtg'!AH24</f>
        <v>0</v>
      </c>
      <c r="J123" s="326">
        <f>'Deelnemer 6 vtg'!AI24</f>
        <v>0</v>
      </c>
      <c r="K123" s="326">
        <f>'Deelnemer 6 vtg'!AJ24</f>
        <v>0</v>
      </c>
      <c r="L123" s="326">
        <f t="shared" si="10"/>
        <v>0</v>
      </c>
      <c r="M123" s="326">
        <f t="shared" si="11"/>
        <v>0</v>
      </c>
      <c r="N123" s="326">
        <f>'Deelnemer 6 vtg'!AM24</f>
        <v>0</v>
      </c>
      <c r="O123" s="326">
        <f>'Deelnemer 6 vtg'!AP24</f>
        <v>0</v>
      </c>
      <c r="P123" s="326">
        <f>'Deelnemer 6 vtg'!AQ24</f>
        <v>0</v>
      </c>
    </row>
    <row r="124" spans="2:17" ht="16.5" customHeight="1" x14ac:dyDescent="0.3">
      <c r="B124" s="447"/>
      <c r="C124" s="294">
        <v>7</v>
      </c>
      <c r="D124" s="323" t="str">
        <f>'Deelnemer 6 vtg'!B25</f>
        <v/>
      </c>
      <c r="E124" s="324" t="str">
        <f>'Deelnemer 6 vtg'!$E$7</f>
        <v>Deelnemer 6</v>
      </c>
      <c r="F124" s="324">
        <f>'Deelnemer 6 vtg'!$D$6</f>
        <v>0</v>
      </c>
      <c r="G124" s="324">
        <f>'Deelnemer 6 vtg'!C25</f>
        <v>0</v>
      </c>
      <c r="H124" s="326">
        <f>'Deelnemer 6 vtg'!F25</f>
        <v>0</v>
      </c>
      <c r="I124" s="326">
        <f>'Deelnemer 6 vtg'!AH25</f>
        <v>0</v>
      </c>
      <c r="J124" s="326">
        <f>'Deelnemer 6 vtg'!AI25</f>
        <v>0</v>
      </c>
      <c r="K124" s="326">
        <f>'Deelnemer 6 vtg'!AJ25</f>
        <v>0</v>
      </c>
      <c r="L124" s="326">
        <f t="shared" si="10"/>
        <v>0</v>
      </c>
      <c r="M124" s="326">
        <f t="shared" si="11"/>
        <v>0</v>
      </c>
      <c r="N124" s="326">
        <f>'Deelnemer 6 vtg'!AM25</f>
        <v>0</v>
      </c>
      <c r="O124" s="326">
        <f>'Deelnemer 6 vtg'!AP25</f>
        <v>0</v>
      </c>
      <c r="P124" s="326">
        <f>'Deelnemer 6 vtg'!AQ25</f>
        <v>0</v>
      </c>
    </row>
    <row r="125" spans="2:17" ht="16.5" customHeight="1" x14ac:dyDescent="0.3">
      <c r="B125" s="447"/>
      <c r="C125" s="294">
        <v>8</v>
      </c>
      <c r="D125" s="323" t="str">
        <f>'Deelnemer 6 vtg'!B26</f>
        <v/>
      </c>
      <c r="E125" s="324" t="str">
        <f>'Deelnemer 6 vtg'!$E$7</f>
        <v>Deelnemer 6</v>
      </c>
      <c r="F125" s="324">
        <f>'Deelnemer 6 vtg'!$D$6</f>
        <v>0</v>
      </c>
      <c r="G125" s="324">
        <f>'Deelnemer 6 vtg'!C26</f>
        <v>0</v>
      </c>
      <c r="H125" s="326">
        <f>'Deelnemer 6 vtg'!F26</f>
        <v>0</v>
      </c>
      <c r="I125" s="326">
        <f>'Deelnemer 6 vtg'!AH26</f>
        <v>0</v>
      </c>
      <c r="J125" s="326">
        <f>'Deelnemer 6 vtg'!AI26</f>
        <v>0</v>
      </c>
      <c r="K125" s="326">
        <f>'Deelnemer 6 vtg'!AJ26</f>
        <v>0</v>
      </c>
      <c r="L125" s="326">
        <f t="shared" si="10"/>
        <v>0</v>
      </c>
      <c r="M125" s="326">
        <f t="shared" si="11"/>
        <v>0</v>
      </c>
      <c r="N125" s="326">
        <f>'Deelnemer 6 vtg'!AM26</f>
        <v>0</v>
      </c>
      <c r="O125" s="326">
        <f>'Deelnemer 6 vtg'!AP26</f>
        <v>0</v>
      </c>
      <c r="P125" s="326">
        <f>'Deelnemer 6 vtg'!AQ26</f>
        <v>0</v>
      </c>
    </row>
    <row r="126" spans="2:17" ht="16.5" customHeight="1" x14ac:dyDescent="0.3">
      <c r="B126" s="447"/>
      <c r="C126" s="294">
        <v>9</v>
      </c>
      <c r="D126" s="323" t="str">
        <f>'Deelnemer 6 vtg'!B27</f>
        <v/>
      </c>
      <c r="E126" s="324" t="str">
        <f>'Deelnemer 6 vtg'!$E$7</f>
        <v>Deelnemer 6</v>
      </c>
      <c r="F126" s="324">
        <f>'Deelnemer 6 vtg'!$D$6</f>
        <v>0</v>
      </c>
      <c r="G126" s="324">
        <f>'Deelnemer 6 vtg'!C27</f>
        <v>0</v>
      </c>
      <c r="H126" s="326">
        <f>'Deelnemer 6 vtg'!F27</f>
        <v>0</v>
      </c>
      <c r="I126" s="326">
        <f>'Deelnemer 6 vtg'!AH27</f>
        <v>0</v>
      </c>
      <c r="J126" s="326">
        <f>'Deelnemer 6 vtg'!AI27</f>
        <v>0</v>
      </c>
      <c r="K126" s="326">
        <f>'Deelnemer 6 vtg'!AJ27</f>
        <v>0</v>
      </c>
      <c r="L126" s="326">
        <f t="shared" si="10"/>
        <v>0</v>
      </c>
      <c r="M126" s="326">
        <f t="shared" si="11"/>
        <v>0</v>
      </c>
      <c r="N126" s="326">
        <f>'Deelnemer 6 vtg'!AM27</f>
        <v>0</v>
      </c>
      <c r="O126" s="326">
        <f>'Deelnemer 6 vtg'!AP27</f>
        <v>0</v>
      </c>
      <c r="P126" s="326">
        <f>'Deelnemer 6 vtg'!AQ27</f>
        <v>0</v>
      </c>
    </row>
    <row r="127" spans="2:17" ht="16.5" customHeight="1" x14ac:dyDescent="0.3">
      <c r="B127" s="447"/>
      <c r="C127" s="294">
        <v>10</v>
      </c>
      <c r="D127" s="323" t="str">
        <f>'Deelnemer 6 vtg'!B28</f>
        <v/>
      </c>
      <c r="E127" s="324" t="str">
        <f>'Deelnemer 6 vtg'!$E$7</f>
        <v>Deelnemer 6</v>
      </c>
      <c r="F127" s="324">
        <f>'Deelnemer 6 vtg'!$D$6</f>
        <v>0</v>
      </c>
      <c r="G127" s="324">
        <f>'Deelnemer 6 vtg'!C28</f>
        <v>0</v>
      </c>
      <c r="H127" s="326">
        <f>'Deelnemer 6 vtg'!F28</f>
        <v>0</v>
      </c>
      <c r="I127" s="326">
        <f>'Deelnemer 6 vtg'!AH28</f>
        <v>0</v>
      </c>
      <c r="J127" s="326">
        <f>'Deelnemer 6 vtg'!AI28</f>
        <v>0</v>
      </c>
      <c r="K127" s="326">
        <f>'Deelnemer 6 vtg'!AJ28</f>
        <v>0</v>
      </c>
      <c r="L127" s="326">
        <f t="shared" si="10"/>
        <v>0</v>
      </c>
      <c r="M127" s="326">
        <f t="shared" si="11"/>
        <v>0</v>
      </c>
      <c r="N127" s="326">
        <f>'Deelnemer 6 vtg'!AM28</f>
        <v>0</v>
      </c>
      <c r="O127" s="326">
        <f>'Deelnemer 6 vtg'!AP28</f>
        <v>0</v>
      </c>
      <c r="P127" s="326">
        <f>'Deelnemer 6 vtg'!AQ28</f>
        <v>0</v>
      </c>
    </row>
    <row r="128" spans="2:17" ht="16.5" customHeight="1" x14ac:dyDescent="0.3">
      <c r="B128" s="447"/>
      <c r="C128" s="294">
        <v>11</v>
      </c>
      <c r="D128" s="323" t="str">
        <f>'Deelnemer 6 vtg'!B29</f>
        <v/>
      </c>
      <c r="E128" s="324" t="str">
        <f>'Deelnemer 6 vtg'!$E$7</f>
        <v>Deelnemer 6</v>
      </c>
      <c r="F128" s="324">
        <f>'Deelnemer 6 vtg'!$D$6</f>
        <v>0</v>
      </c>
      <c r="G128" s="324">
        <f>'Deelnemer 6 vtg'!C29</f>
        <v>0</v>
      </c>
      <c r="H128" s="326">
        <f>'Deelnemer 6 vtg'!F29</f>
        <v>0</v>
      </c>
      <c r="I128" s="326">
        <f>'Deelnemer 6 vtg'!AH29</f>
        <v>0</v>
      </c>
      <c r="J128" s="326">
        <f>'Deelnemer 6 vtg'!AI29</f>
        <v>0</v>
      </c>
      <c r="K128" s="326">
        <f>'Deelnemer 6 vtg'!AJ29</f>
        <v>0</v>
      </c>
      <c r="L128" s="326">
        <f t="shared" si="10"/>
        <v>0</v>
      </c>
      <c r="M128" s="326">
        <f t="shared" si="11"/>
        <v>0</v>
      </c>
      <c r="N128" s="326">
        <f>'Deelnemer 6 vtg'!AM29</f>
        <v>0</v>
      </c>
      <c r="O128" s="326">
        <f>'Deelnemer 6 vtg'!AP29</f>
        <v>0</v>
      </c>
      <c r="P128" s="326">
        <f>'Deelnemer 6 vtg'!AQ29</f>
        <v>0</v>
      </c>
    </row>
    <row r="129" spans="2:17" ht="16.5" customHeight="1" x14ac:dyDescent="0.3">
      <c r="B129" s="447"/>
      <c r="C129" s="294">
        <v>12</v>
      </c>
      <c r="D129" s="323" t="str">
        <f>'Deelnemer 6 vtg'!B30</f>
        <v/>
      </c>
      <c r="E129" s="324" t="str">
        <f>'Deelnemer 6 vtg'!$E$7</f>
        <v>Deelnemer 6</v>
      </c>
      <c r="F129" s="324">
        <f>'Deelnemer 6 vtg'!$D$6</f>
        <v>0</v>
      </c>
      <c r="G129" s="324">
        <f>'Deelnemer 6 vtg'!C30</f>
        <v>0</v>
      </c>
      <c r="H129" s="326">
        <f>'Deelnemer 6 vtg'!F30</f>
        <v>0</v>
      </c>
      <c r="I129" s="326">
        <f>'Deelnemer 6 vtg'!AH30</f>
        <v>0</v>
      </c>
      <c r="J129" s="326">
        <f>'Deelnemer 6 vtg'!AI30</f>
        <v>0</v>
      </c>
      <c r="K129" s="326">
        <f>'Deelnemer 6 vtg'!AJ30</f>
        <v>0</v>
      </c>
      <c r="L129" s="326">
        <f t="shared" si="10"/>
        <v>0</v>
      </c>
      <c r="M129" s="326">
        <f t="shared" si="11"/>
        <v>0</v>
      </c>
      <c r="N129" s="326">
        <f>'Deelnemer 6 vtg'!AM30</f>
        <v>0</v>
      </c>
      <c r="O129" s="326">
        <f>'Deelnemer 6 vtg'!AP30</f>
        <v>0</v>
      </c>
      <c r="P129" s="326">
        <f>'Deelnemer 6 vtg'!AQ30</f>
        <v>0</v>
      </c>
    </row>
    <row r="130" spans="2:17" ht="16.5" customHeight="1" x14ac:dyDescent="0.3">
      <c r="B130" s="447"/>
      <c r="C130" s="294">
        <v>13</v>
      </c>
      <c r="D130" s="323" t="str">
        <f>'Deelnemer 6 vtg'!B31</f>
        <v/>
      </c>
      <c r="E130" s="324" t="str">
        <f>'Deelnemer 6 vtg'!$E$7</f>
        <v>Deelnemer 6</v>
      </c>
      <c r="F130" s="324">
        <f>'Deelnemer 6 vtg'!$D$6</f>
        <v>0</v>
      </c>
      <c r="G130" s="324">
        <f>'Deelnemer 6 vtg'!C31</f>
        <v>0</v>
      </c>
      <c r="H130" s="326">
        <f>'Deelnemer 6 vtg'!F31</f>
        <v>0</v>
      </c>
      <c r="I130" s="326">
        <f>'Deelnemer 6 vtg'!AH31</f>
        <v>0</v>
      </c>
      <c r="J130" s="326">
        <f>'Deelnemer 6 vtg'!AI31</f>
        <v>0</v>
      </c>
      <c r="K130" s="326">
        <f>'Deelnemer 6 vtg'!AJ31</f>
        <v>0</v>
      </c>
      <c r="L130" s="326">
        <f t="shared" si="10"/>
        <v>0</v>
      </c>
      <c r="M130" s="326">
        <f t="shared" si="11"/>
        <v>0</v>
      </c>
      <c r="N130" s="326">
        <f>'Deelnemer 6 vtg'!AM31</f>
        <v>0</v>
      </c>
      <c r="O130" s="326">
        <f>'Deelnemer 6 vtg'!AP31</f>
        <v>0</v>
      </c>
      <c r="P130" s="326">
        <f>'Deelnemer 6 vtg'!AQ31</f>
        <v>0</v>
      </c>
    </row>
    <row r="131" spans="2:17" ht="16.5" customHeight="1" x14ac:dyDescent="0.3">
      <c r="B131" s="447"/>
      <c r="C131" s="294">
        <v>14</v>
      </c>
      <c r="D131" s="323" t="str">
        <f>'Deelnemer 6 vtg'!B32</f>
        <v/>
      </c>
      <c r="E131" s="324" t="str">
        <f>'Deelnemer 6 vtg'!$E$7</f>
        <v>Deelnemer 6</v>
      </c>
      <c r="F131" s="324">
        <f>'Deelnemer 6 vtg'!$D$6</f>
        <v>0</v>
      </c>
      <c r="G131" s="324">
        <f>'Deelnemer 6 vtg'!C32</f>
        <v>0</v>
      </c>
      <c r="H131" s="326">
        <f>'Deelnemer 6 vtg'!F32</f>
        <v>0</v>
      </c>
      <c r="I131" s="326">
        <f>'Deelnemer 6 vtg'!AH32</f>
        <v>0</v>
      </c>
      <c r="J131" s="326">
        <f>'Deelnemer 6 vtg'!AI32</f>
        <v>0</v>
      </c>
      <c r="K131" s="326">
        <f>'Deelnemer 6 vtg'!AJ32</f>
        <v>0</v>
      </c>
      <c r="L131" s="326">
        <f t="shared" si="10"/>
        <v>0</v>
      </c>
      <c r="M131" s="326">
        <f t="shared" si="11"/>
        <v>0</v>
      </c>
      <c r="N131" s="326">
        <f>'Deelnemer 6 vtg'!AM32</f>
        <v>0</v>
      </c>
      <c r="O131" s="326">
        <f>'Deelnemer 6 vtg'!AP32</f>
        <v>0</v>
      </c>
      <c r="P131" s="326">
        <f>'Deelnemer 6 vtg'!AQ32</f>
        <v>0</v>
      </c>
    </row>
    <row r="132" spans="2:17" ht="16.5" customHeight="1" x14ac:dyDescent="0.3">
      <c r="B132" s="447"/>
      <c r="C132" s="294">
        <v>15</v>
      </c>
      <c r="D132" s="323" t="str">
        <f>'Deelnemer 6 vtg'!B33</f>
        <v/>
      </c>
      <c r="E132" s="324" t="str">
        <f>'Deelnemer 6 vtg'!$E$7</f>
        <v>Deelnemer 6</v>
      </c>
      <c r="F132" s="324">
        <f>'Deelnemer 6 vtg'!$D$6</f>
        <v>0</v>
      </c>
      <c r="G132" s="324">
        <f>'Deelnemer 6 vtg'!C33</f>
        <v>0</v>
      </c>
      <c r="H132" s="326">
        <f>'Deelnemer 6 vtg'!F33</f>
        <v>0</v>
      </c>
      <c r="I132" s="326">
        <f>'Deelnemer 6 vtg'!AH33</f>
        <v>0</v>
      </c>
      <c r="J132" s="326">
        <f>'Deelnemer 6 vtg'!AI33</f>
        <v>0</v>
      </c>
      <c r="K132" s="326">
        <f>'Deelnemer 6 vtg'!AJ33</f>
        <v>0</v>
      </c>
      <c r="L132" s="326">
        <f t="shared" si="10"/>
        <v>0</v>
      </c>
      <c r="M132" s="326">
        <f t="shared" si="11"/>
        <v>0</v>
      </c>
      <c r="N132" s="326">
        <f>'Deelnemer 6 vtg'!AM33</f>
        <v>0</v>
      </c>
      <c r="O132" s="326">
        <f>'Deelnemer 6 vtg'!AP33</f>
        <v>0</v>
      </c>
      <c r="P132" s="326">
        <f>'Deelnemer 6 vtg'!AQ33</f>
        <v>0</v>
      </c>
    </row>
    <row r="133" spans="2:17" s="318" customFormat="1" ht="16.5" customHeight="1" x14ac:dyDescent="0.3">
      <c r="B133" s="447">
        <f t="shared" si="5"/>
        <v>6</v>
      </c>
      <c r="C133" s="329">
        <v>1</v>
      </c>
      <c r="D133" s="319" t="str">
        <f>'Deelnemer 7 vtg'!B19</f>
        <v/>
      </c>
      <c r="E133" s="320" t="str">
        <f>'Deelnemer 7 vtg'!$E$7</f>
        <v>Deelnemer 7</v>
      </c>
      <c r="F133" s="320">
        <f>'Deelnemer 7 vtg'!$D$6</f>
        <v>0</v>
      </c>
      <c r="G133" s="320">
        <f>'Deelnemer 7 vtg'!C19</f>
        <v>0</v>
      </c>
      <c r="H133" s="321">
        <f>'Deelnemer 7 vtg'!F19</f>
        <v>0</v>
      </c>
      <c r="I133" s="321">
        <f>'Deelnemer 7 vtg'!AH19</f>
        <v>0</v>
      </c>
      <c r="J133" s="321">
        <f>'Deelnemer 7 vtg'!AI19</f>
        <v>0</v>
      </c>
      <c r="K133" s="321">
        <f>'Deelnemer 7 vtg'!AJ19</f>
        <v>0</v>
      </c>
      <c r="L133" s="321">
        <f>J133*I133</f>
        <v>0</v>
      </c>
      <c r="M133" s="321">
        <f>K133*I133</f>
        <v>0</v>
      </c>
      <c r="N133" s="321">
        <f>'Deelnemer 7 vtg'!AM19</f>
        <v>0</v>
      </c>
      <c r="O133" s="321">
        <f>'Deelnemer 7 vtg'!AP19</f>
        <v>0</v>
      </c>
      <c r="P133" s="321">
        <f>'Deelnemer 7 vtg'!AQ19</f>
        <v>0</v>
      </c>
      <c r="Q133" s="294"/>
    </row>
    <row r="134" spans="2:17" ht="16.5" customHeight="1" x14ac:dyDescent="0.3">
      <c r="B134" s="447"/>
      <c r="C134" s="294">
        <v>2</v>
      </c>
      <c r="D134" s="323" t="str">
        <f>'Deelnemer 7 vtg'!B20</f>
        <v/>
      </c>
      <c r="E134" s="324" t="str">
        <f>'Deelnemer 7 vtg'!$E$7</f>
        <v>Deelnemer 7</v>
      </c>
      <c r="F134" s="324">
        <f>'Deelnemer 7 vtg'!$D$6</f>
        <v>0</v>
      </c>
      <c r="G134" s="324">
        <f>'Deelnemer 7 vtg'!C20</f>
        <v>0</v>
      </c>
      <c r="H134" s="326">
        <f>'Deelnemer 7 vtg'!F20</f>
        <v>0</v>
      </c>
      <c r="I134" s="326">
        <f>'Deelnemer 7 vtg'!AH20</f>
        <v>0</v>
      </c>
      <c r="J134" s="326">
        <f>'Deelnemer 7 vtg'!AI20</f>
        <v>0</v>
      </c>
      <c r="K134" s="326">
        <f>'Deelnemer 7 vtg'!AJ20</f>
        <v>0</v>
      </c>
      <c r="L134" s="326">
        <f t="shared" ref="L134:L147" si="12">J134*I134</f>
        <v>0</v>
      </c>
      <c r="M134" s="326">
        <f t="shared" ref="M134:M147" si="13">K134*I134</f>
        <v>0</v>
      </c>
      <c r="N134" s="326">
        <f>'Deelnemer 7 vtg'!AM20</f>
        <v>0</v>
      </c>
      <c r="O134" s="326">
        <f>'Deelnemer 7 vtg'!AP20</f>
        <v>0</v>
      </c>
      <c r="P134" s="326">
        <f>'Deelnemer 7 vtg'!AQ20</f>
        <v>0</v>
      </c>
    </row>
    <row r="135" spans="2:17" ht="16.5" customHeight="1" x14ac:dyDescent="0.3">
      <c r="B135" s="447"/>
      <c r="C135" s="294">
        <v>3</v>
      </c>
      <c r="D135" s="323" t="str">
        <f>'Deelnemer 7 vtg'!B21</f>
        <v/>
      </c>
      <c r="E135" s="324" t="str">
        <f>'Deelnemer 7 vtg'!$E$7</f>
        <v>Deelnemer 7</v>
      </c>
      <c r="F135" s="324">
        <f>'Deelnemer 7 vtg'!$D$6</f>
        <v>0</v>
      </c>
      <c r="G135" s="324">
        <f>'Deelnemer 7 vtg'!C21</f>
        <v>0</v>
      </c>
      <c r="H135" s="326">
        <f>'Deelnemer 7 vtg'!F21</f>
        <v>0</v>
      </c>
      <c r="I135" s="326">
        <f>'Deelnemer 7 vtg'!AH21</f>
        <v>0</v>
      </c>
      <c r="J135" s="326">
        <f>'Deelnemer 7 vtg'!AI21</f>
        <v>0</v>
      </c>
      <c r="K135" s="326">
        <f>'Deelnemer 7 vtg'!AJ21</f>
        <v>0</v>
      </c>
      <c r="L135" s="326">
        <f t="shared" si="12"/>
        <v>0</v>
      </c>
      <c r="M135" s="326">
        <f t="shared" si="13"/>
        <v>0</v>
      </c>
      <c r="N135" s="326">
        <f>'Deelnemer 7 vtg'!AM21</f>
        <v>0</v>
      </c>
      <c r="O135" s="326">
        <f>'Deelnemer 7 vtg'!AP21</f>
        <v>0</v>
      </c>
      <c r="P135" s="326">
        <f>'Deelnemer 7 vtg'!AQ21</f>
        <v>0</v>
      </c>
    </row>
    <row r="136" spans="2:17" ht="16.5" customHeight="1" x14ac:dyDescent="0.3">
      <c r="B136" s="447"/>
      <c r="C136" s="294">
        <v>4</v>
      </c>
      <c r="D136" s="323" t="str">
        <f>'Deelnemer 7 vtg'!B22</f>
        <v/>
      </c>
      <c r="E136" s="324" t="str">
        <f>'Deelnemer 7 vtg'!$E$7</f>
        <v>Deelnemer 7</v>
      </c>
      <c r="F136" s="324">
        <f>'Deelnemer 7 vtg'!$D$6</f>
        <v>0</v>
      </c>
      <c r="G136" s="324">
        <f>'Deelnemer 7 vtg'!C22</f>
        <v>0</v>
      </c>
      <c r="H136" s="326">
        <f>'Deelnemer 7 vtg'!F22</f>
        <v>0</v>
      </c>
      <c r="I136" s="326">
        <f>'Deelnemer 7 vtg'!AH22</f>
        <v>0</v>
      </c>
      <c r="J136" s="326">
        <f>'Deelnemer 7 vtg'!AI22</f>
        <v>0</v>
      </c>
      <c r="K136" s="326">
        <f>'Deelnemer 7 vtg'!AJ22</f>
        <v>0</v>
      </c>
      <c r="L136" s="326">
        <f t="shared" si="12"/>
        <v>0</v>
      </c>
      <c r="M136" s="326">
        <f t="shared" si="13"/>
        <v>0</v>
      </c>
      <c r="N136" s="326">
        <f>'Deelnemer 7 vtg'!AM22</f>
        <v>0</v>
      </c>
      <c r="O136" s="326">
        <f>'Deelnemer 7 vtg'!AP22</f>
        <v>0</v>
      </c>
      <c r="P136" s="326">
        <f>'Deelnemer 7 vtg'!AQ22</f>
        <v>0</v>
      </c>
    </row>
    <row r="137" spans="2:17" ht="16.5" customHeight="1" x14ac:dyDescent="0.3">
      <c r="B137" s="447"/>
      <c r="C137" s="294">
        <v>5</v>
      </c>
      <c r="D137" s="323" t="str">
        <f>'Deelnemer 7 vtg'!B23</f>
        <v/>
      </c>
      <c r="E137" s="324" t="str">
        <f>'Deelnemer 7 vtg'!$E$7</f>
        <v>Deelnemer 7</v>
      </c>
      <c r="F137" s="324">
        <f>'Deelnemer 7 vtg'!$D$6</f>
        <v>0</v>
      </c>
      <c r="G137" s="324">
        <f>'Deelnemer 7 vtg'!C23</f>
        <v>0</v>
      </c>
      <c r="H137" s="326">
        <f>'Deelnemer 7 vtg'!F23</f>
        <v>0</v>
      </c>
      <c r="I137" s="326">
        <f>'Deelnemer 7 vtg'!AH23</f>
        <v>0</v>
      </c>
      <c r="J137" s="326">
        <f>'Deelnemer 7 vtg'!AI23</f>
        <v>0</v>
      </c>
      <c r="K137" s="326">
        <f>'Deelnemer 7 vtg'!AJ23</f>
        <v>0</v>
      </c>
      <c r="L137" s="326">
        <f t="shared" si="12"/>
        <v>0</v>
      </c>
      <c r="M137" s="326">
        <f t="shared" si="13"/>
        <v>0</v>
      </c>
      <c r="N137" s="326">
        <f>'Deelnemer 7 vtg'!AM23</f>
        <v>0</v>
      </c>
      <c r="O137" s="326">
        <f>'Deelnemer 7 vtg'!AP23</f>
        <v>0</v>
      </c>
      <c r="P137" s="326">
        <f>'Deelnemer 7 vtg'!AQ23</f>
        <v>0</v>
      </c>
    </row>
    <row r="138" spans="2:17" ht="16.5" customHeight="1" x14ac:dyDescent="0.3">
      <c r="B138" s="447"/>
      <c r="C138" s="294">
        <v>6</v>
      </c>
      <c r="D138" s="323" t="str">
        <f>'Deelnemer 7 vtg'!B24</f>
        <v/>
      </c>
      <c r="E138" s="324" t="str">
        <f>'Deelnemer 7 vtg'!$E$7</f>
        <v>Deelnemer 7</v>
      </c>
      <c r="F138" s="324">
        <f>'Deelnemer 7 vtg'!$D$6</f>
        <v>0</v>
      </c>
      <c r="G138" s="324">
        <f>'Deelnemer 7 vtg'!C24</f>
        <v>0</v>
      </c>
      <c r="H138" s="326">
        <f>'Deelnemer 7 vtg'!F24</f>
        <v>0</v>
      </c>
      <c r="I138" s="326">
        <f>'Deelnemer 7 vtg'!AH24</f>
        <v>0</v>
      </c>
      <c r="J138" s="326">
        <f>'Deelnemer 7 vtg'!AI24</f>
        <v>0</v>
      </c>
      <c r="K138" s="326">
        <f>'Deelnemer 7 vtg'!AJ24</f>
        <v>0</v>
      </c>
      <c r="L138" s="326">
        <f t="shared" si="12"/>
        <v>0</v>
      </c>
      <c r="M138" s="326">
        <f t="shared" si="13"/>
        <v>0</v>
      </c>
      <c r="N138" s="326">
        <f>'Deelnemer 7 vtg'!AM24</f>
        <v>0</v>
      </c>
      <c r="O138" s="326">
        <f>'Deelnemer 7 vtg'!AP24</f>
        <v>0</v>
      </c>
      <c r="P138" s="326">
        <f>'Deelnemer 7 vtg'!AQ24</f>
        <v>0</v>
      </c>
    </row>
    <row r="139" spans="2:17" ht="16.5" customHeight="1" x14ac:dyDescent="0.3">
      <c r="B139" s="447"/>
      <c r="C139" s="294">
        <v>7</v>
      </c>
      <c r="D139" s="323" t="str">
        <f>'Deelnemer 7 vtg'!B25</f>
        <v/>
      </c>
      <c r="E139" s="324" t="str">
        <f>'Deelnemer 7 vtg'!$E$7</f>
        <v>Deelnemer 7</v>
      </c>
      <c r="F139" s="324">
        <f>'Deelnemer 7 vtg'!$D$6</f>
        <v>0</v>
      </c>
      <c r="G139" s="324">
        <f>'Deelnemer 7 vtg'!C25</f>
        <v>0</v>
      </c>
      <c r="H139" s="326">
        <f>'Deelnemer 7 vtg'!F25</f>
        <v>0</v>
      </c>
      <c r="I139" s="326">
        <f>'Deelnemer 7 vtg'!AH25</f>
        <v>0</v>
      </c>
      <c r="J139" s="326">
        <f>'Deelnemer 7 vtg'!AI25</f>
        <v>0</v>
      </c>
      <c r="K139" s="326">
        <f>'Deelnemer 7 vtg'!AJ25</f>
        <v>0</v>
      </c>
      <c r="L139" s="326">
        <f t="shared" si="12"/>
        <v>0</v>
      </c>
      <c r="M139" s="326">
        <f t="shared" si="13"/>
        <v>0</v>
      </c>
      <c r="N139" s="326">
        <f>'Deelnemer 7 vtg'!AM25</f>
        <v>0</v>
      </c>
      <c r="O139" s="326">
        <f>'Deelnemer 7 vtg'!AP25</f>
        <v>0</v>
      </c>
      <c r="P139" s="326">
        <f>'Deelnemer 7 vtg'!AQ25</f>
        <v>0</v>
      </c>
    </row>
    <row r="140" spans="2:17" ht="16.5" customHeight="1" x14ac:dyDescent="0.3">
      <c r="B140" s="447"/>
      <c r="C140" s="294">
        <v>8</v>
      </c>
      <c r="D140" s="323" t="str">
        <f>'Deelnemer 7 vtg'!B26</f>
        <v/>
      </c>
      <c r="E140" s="324" t="str">
        <f>'Deelnemer 7 vtg'!$E$7</f>
        <v>Deelnemer 7</v>
      </c>
      <c r="F140" s="324">
        <f>'Deelnemer 7 vtg'!$D$6</f>
        <v>0</v>
      </c>
      <c r="G140" s="324">
        <f>'Deelnemer 7 vtg'!C26</f>
        <v>0</v>
      </c>
      <c r="H140" s="326">
        <f>'Deelnemer 7 vtg'!F26</f>
        <v>0</v>
      </c>
      <c r="I140" s="326">
        <f>'Deelnemer 7 vtg'!AH26</f>
        <v>0</v>
      </c>
      <c r="J140" s="326">
        <f>'Deelnemer 7 vtg'!AI26</f>
        <v>0</v>
      </c>
      <c r="K140" s="326">
        <f>'Deelnemer 7 vtg'!AJ26</f>
        <v>0</v>
      </c>
      <c r="L140" s="326">
        <f t="shared" si="12"/>
        <v>0</v>
      </c>
      <c r="M140" s="326">
        <f t="shared" si="13"/>
        <v>0</v>
      </c>
      <c r="N140" s="326">
        <f>'Deelnemer 7 vtg'!AM26</f>
        <v>0</v>
      </c>
      <c r="O140" s="326">
        <f>'Deelnemer 7 vtg'!AP26</f>
        <v>0</v>
      </c>
      <c r="P140" s="326">
        <f>'Deelnemer 7 vtg'!AQ26</f>
        <v>0</v>
      </c>
    </row>
    <row r="141" spans="2:17" ht="16.5" customHeight="1" x14ac:dyDescent="0.3">
      <c r="B141" s="447"/>
      <c r="C141" s="294">
        <v>9</v>
      </c>
      <c r="D141" s="323" t="str">
        <f>'Deelnemer 7 vtg'!B27</f>
        <v/>
      </c>
      <c r="E141" s="324" t="str">
        <f>'Deelnemer 7 vtg'!$E$7</f>
        <v>Deelnemer 7</v>
      </c>
      <c r="F141" s="324">
        <f>'Deelnemer 7 vtg'!$D$6</f>
        <v>0</v>
      </c>
      <c r="G141" s="324">
        <f>'Deelnemer 7 vtg'!C27</f>
        <v>0</v>
      </c>
      <c r="H141" s="326">
        <f>'Deelnemer 7 vtg'!F27</f>
        <v>0</v>
      </c>
      <c r="I141" s="326">
        <f>'Deelnemer 7 vtg'!AH27</f>
        <v>0</v>
      </c>
      <c r="J141" s="326">
        <f>'Deelnemer 7 vtg'!AI27</f>
        <v>0</v>
      </c>
      <c r="K141" s="326">
        <f>'Deelnemer 7 vtg'!AJ27</f>
        <v>0</v>
      </c>
      <c r="L141" s="326">
        <f t="shared" si="12"/>
        <v>0</v>
      </c>
      <c r="M141" s="326">
        <f t="shared" si="13"/>
        <v>0</v>
      </c>
      <c r="N141" s="326">
        <f>'Deelnemer 7 vtg'!AM27</f>
        <v>0</v>
      </c>
      <c r="O141" s="326">
        <f>'Deelnemer 7 vtg'!AP27</f>
        <v>0</v>
      </c>
      <c r="P141" s="326">
        <f>'Deelnemer 7 vtg'!AQ27</f>
        <v>0</v>
      </c>
    </row>
    <row r="142" spans="2:17" ht="16.5" customHeight="1" x14ac:dyDescent="0.3">
      <c r="B142" s="447"/>
      <c r="C142" s="294">
        <v>10</v>
      </c>
      <c r="D142" s="323" t="str">
        <f>'Deelnemer 7 vtg'!B28</f>
        <v/>
      </c>
      <c r="E142" s="324" t="str">
        <f>'Deelnemer 7 vtg'!$E$7</f>
        <v>Deelnemer 7</v>
      </c>
      <c r="F142" s="324">
        <f>'Deelnemer 7 vtg'!$D$6</f>
        <v>0</v>
      </c>
      <c r="G142" s="324">
        <f>'Deelnemer 7 vtg'!C28</f>
        <v>0</v>
      </c>
      <c r="H142" s="326">
        <f>'Deelnemer 7 vtg'!F28</f>
        <v>0</v>
      </c>
      <c r="I142" s="326">
        <f>'Deelnemer 7 vtg'!AH28</f>
        <v>0</v>
      </c>
      <c r="J142" s="326">
        <f>'Deelnemer 7 vtg'!AI28</f>
        <v>0</v>
      </c>
      <c r="K142" s="326">
        <f>'Deelnemer 7 vtg'!AJ28</f>
        <v>0</v>
      </c>
      <c r="L142" s="326">
        <f t="shared" si="12"/>
        <v>0</v>
      </c>
      <c r="M142" s="326">
        <f t="shared" si="13"/>
        <v>0</v>
      </c>
      <c r="N142" s="326">
        <f>'Deelnemer 7 vtg'!AM28</f>
        <v>0</v>
      </c>
      <c r="O142" s="326">
        <f>'Deelnemer 7 vtg'!AP28</f>
        <v>0</v>
      </c>
      <c r="P142" s="326">
        <f>'Deelnemer 7 vtg'!AQ28</f>
        <v>0</v>
      </c>
    </row>
    <row r="143" spans="2:17" ht="16.5" customHeight="1" x14ac:dyDescent="0.3">
      <c r="B143" s="447"/>
      <c r="C143" s="294">
        <v>11</v>
      </c>
      <c r="D143" s="323" t="str">
        <f>'Deelnemer 7 vtg'!B29</f>
        <v/>
      </c>
      <c r="E143" s="324" t="str">
        <f>'Deelnemer 7 vtg'!$E$7</f>
        <v>Deelnemer 7</v>
      </c>
      <c r="F143" s="324">
        <f>'Deelnemer 7 vtg'!$D$6</f>
        <v>0</v>
      </c>
      <c r="G143" s="324">
        <f>'Deelnemer 7 vtg'!C29</f>
        <v>0</v>
      </c>
      <c r="H143" s="326">
        <f>'Deelnemer 7 vtg'!F29</f>
        <v>0</v>
      </c>
      <c r="I143" s="326">
        <f>'Deelnemer 7 vtg'!AH29</f>
        <v>0</v>
      </c>
      <c r="J143" s="326">
        <f>'Deelnemer 7 vtg'!AI29</f>
        <v>0</v>
      </c>
      <c r="K143" s="326">
        <f>'Deelnemer 7 vtg'!AJ29</f>
        <v>0</v>
      </c>
      <c r="L143" s="326">
        <f t="shared" si="12"/>
        <v>0</v>
      </c>
      <c r="M143" s="326">
        <f t="shared" si="13"/>
        <v>0</v>
      </c>
      <c r="N143" s="326">
        <f>'Deelnemer 7 vtg'!AM29</f>
        <v>0</v>
      </c>
      <c r="O143" s="326">
        <f>'Deelnemer 7 vtg'!AP29</f>
        <v>0</v>
      </c>
      <c r="P143" s="326">
        <f>'Deelnemer 7 vtg'!AQ29</f>
        <v>0</v>
      </c>
    </row>
    <row r="144" spans="2:17" ht="16.5" customHeight="1" x14ac:dyDescent="0.3">
      <c r="B144" s="447"/>
      <c r="C144" s="294">
        <v>12</v>
      </c>
      <c r="D144" s="323" t="str">
        <f>'Deelnemer 7 vtg'!B30</f>
        <v/>
      </c>
      <c r="E144" s="324" t="str">
        <f>'Deelnemer 7 vtg'!$E$7</f>
        <v>Deelnemer 7</v>
      </c>
      <c r="F144" s="324">
        <f>'Deelnemer 7 vtg'!$D$6</f>
        <v>0</v>
      </c>
      <c r="G144" s="324">
        <f>'Deelnemer 7 vtg'!C30</f>
        <v>0</v>
      </c>
      <c r="H144" s="326">
        <f>'Deelnemer 7 vtg'!F30</f>
        <v>0</v>
      </c>
      <c r="I144" s="326">
        <f>'Deelnemer 7 vtg'!AH30</f>
        <v>0</v>
      </c>
      <c r="J144" s="326">
        <f>'Deelnemer 7 vtg'!AI30</f>
        <v>0</v>
      </c>
      <c r="K144" s="326">
        <f>'Deelnemer 7 vtg'!AJ30</f>
        <v>0</v>
      </c>
      <c r="L144" s="326">
        <f t="shared" si="12"/>
        <v>0</v>
      </c>
      <c r="M144" s="326">
        <f t="shared" si="13"/>
        <v>0</v>
      </c>
      <c r="N144" s="326">
        <f>'Deelnemer 7 vtg'!AM30</f>
        <v>0</v>
      </c>
      <c r="O144" s="326">
        <f>'Deelnemer 7 vtg'!AP30</f>
        <v>0</v>
      </c>
      <c r="P144" s="326">
        <f>'Deelnemer 7 vtg'!AQ30</f>
        <v>0</v>
      </c>
    </row>
    <row r="145" spans="2:16" ht="16.5" customHeight="1" x14ac:dyDescent="0.3">
      <c r="B145" s="447"/>
      <c r="C145" s="294">
        <v>13</v>
      </c>
      <c r="D145" s="323" t="str">
        <f>'Deelnemer 7 vtg'!B31</f>
        <v/>
      </c>
      <c r="E145" s="324" t="str">
        <f>'Deelnemer 7 vtg'!$E$7</f>
        <v>Deelnemer 7</v>
      </c>
      <c r="F145" s="324">
        <f>'Deelnemer 7 vtg'!$D$6</f>
        <v>0</v>
      </c>
      <c r="G145" s="324">
        <f>'Deelnemer 7 vtg'!C31</f>
        <v>0</v>
      </c>
      <c r="H145" s="326">
        <f>'Deelnemer 7 vtg'!F31</f>
        <v>0</v>
      </c>
      <c r="I145" s="326">
        <f>'Deelnemer 7 vtg'!AH31</f>
        <v>0</v>
      </c>
      <c r="J145" s="326">
        <f>'Deelnemer 7 vtg'!AI31</f>
        <v>0</v>
      </c>
      <c r="K145" s="326">
        <f>'Deelnemer 7 vtg'!AJ31</f>
        <v>0</v>
      </c>
      <c r="L145" s="326">
        <f t="shared" si="12"/>
        <v>0</v>
      </c>
      <c r="M145" s="326">
        <f t="shared" si="13"/>
        <v>0</v>
      </c>
      <c r="N145" s="326">
        <f>'Deelnemer 7 vtg'!AM31</f>
        <v>0</v>
      </c>
      <c r="O145" s="326">
        <f>'Deelnemer 7 vtg'!AP31</f>
        <v>0</v>
      </c>
      <c r="P145" s="326">
        <f>'Deelnemer 7 vtg'!AQ31</f>
        <v>0</v>
      </c>
    </row>
    <row r="146" spans="2:16" ht="16.5" customHeight="1" x14ac:dyDescent="0.3">
      <c r="B146" s="447"/>
      <c r="C146" s="294">
        <v>14</v>
      </c>
      <c r="D146" s="323" t="str">
        <f>'Deelnemer 7 vtg'!B32</f>
        <v/>
      </c>
      <c r="E146" s="324" t="str">
        <f>'Deelnemer 7 vtg'!$E$7</f>
        <v>Deelnemer 7</v>
      </c>
      <c r="F146" s="324">
        <f>'Deelnemer 7 vtg'!$D$6</f>
        <v>0</v>
      </c>
      <c r="G146" s="324">
        <f>'Deelnemer 7 vtg'!C32</f>
        <v>0</v>
      </c>
      <c r="H146" s="326">
        <f>'Deelnemer 7 vtg'!F32</f>
        <v>0</v>
      </c>
      <c r="I146" s="326">
        <f>'Deelnemer 7 vtg'!AH32</f>
        <v>0</v>
      </c>
      <c r="J146" s="326">
        <f>'Deelnemer 7 vtg'!AI32</f>
        <v>0</v>
      </c>
      <c r="K146" s="326">
        <f>'Deelnemer 7 vtg'!AJ32</f>
        <v>0</v>
      </c>
      <c r="L146" s="326">
        <f t="shared" si="12"/>
        <v>0</v>
      </c>
      <c r="M146" s="326">
        <f t="shared" si="13"/>
        <v>0</v>
      </c>
      <c r="N146" s="326">
        <f>'Deelnemer 7 vtg'!AM32</f>
        <v>0</v>
      </c>
      <c r="O146" s="326">
        <f>'Deelnemer 7 vtg'!AP32</f>
        <v>0</v>
      </c>
      <c r="P146" s="326">
        <f>'Deelnemer 7 vtg'!AQ32</f>
        <v>0</v>
      </c>
    </row>
    <row r="147" spans="2:16" ht="16.5" customHeight="1" x14ac:dyDescent="0.3">
      <c r="B147" s="447"/>
      <c r="C147" s="294">
        <v>15</v>
      </c>
      <c r="D147" s="323" t="str">
        <f>'Deelnemer 7 vtg'!B33</f>
        <v/>
      </c>
      <c r="E147" s="324" t="str">
        <f>'Deelnemer 7 vtg'!$E$7</f>
        <v>Deelnemer 7</v>
      </c>
      <c r="F147" s="324">
        <f>'Deelnemer 7 vtg'!$D$6</f>
        <v>0</v>
      </c>
      <c r="G147" s="324">
        <f>'Deelnemer 7 vtg'!C33</f>
        <v>0</v>
      </c>
      <c r="H147" s="326">
        <f>'Deelnemer 7 vtg'!F33</f>
        <v>0</v>
      </c>
      <c r="I147" s="326">
        <f>'Deelnemer 7 vtg'!AH33</f>
        <v>0</v>
      </c>
      <c r="J147" s="326">
        <f>'Deelnemer 7 vtg'!AI33</f>
        <v>0</v>
      </c>
      <c r="K147" s="326">
        <f>'Deelnemer 7 vtg'!AJ33</f>
        <v>0</v>
      </c>
      <c r="L147" s="326">
        <f t="shared" si="12"/>
        <v>0</v>
      </c>
      <c r="M147" s="326">
        <f t="shared" si="13"/>
        <v>0</v>
      </c>
      <c r="N147" s="326">
        <f>'Deelnemer 7 vtg'!AM33</f>
        <v>0</v>
      </c>
      <c r="O147" s="326">
        <f>'Deelnemer 7 vtg'!AP33</f>
        <v>0</v>
      </c>
      <c r="P147" s="326">
        <f>'Deelnemer 7 vtg'!AQ33</f>
        <v>0</v>
      </c>
    </row>
    <row r="148" spans="2:16" ht="16.5" customHeight="1" x14ac:dyDescent="0.3">
      <c r="B148" s="447">
        <f t="shared" ref="B148:B208" si="14">B133+1</f>
        <v>7</v>
      </c>
      <c r="C148" s="329">
        <v>1</v>
      </c>
      <c r="D148" s="319" t="str">
        <f>'Deelnemer 8 vtg'!B19</f>
        <v/>
      </c>
      <c r="E148" s="320" t="str">
        <f>'Deelnemer 8 vtg'!$E$7</f>
        <v>Deelnemer 8</v>
      </c>
      <c r="F148" s="320">
        <f>'Deelnemer 8 vtg'!$D$6</f>
        <v>0</v>
      </c>
      <c r="G148" s="320">
        <f>'Deelnemer 8 vtg'!C19</f>
        <v>0</v>
      </c>
      <c r="H148" s="321">
        <f>'Deelnemer 8 vtg'!F19</f>
        <v>0</v>
      </c>
      <c r="I148" s="321">
        <f>'Deelnemer 8 vtg'!AH19</f>
        <v>0</v>
      </c>
      <c r="J148" s="321">
        <f>'Deelnemer 8 vtg'!AI19</f>
        <v>0</v>
      </c>
      <c r="K148" s="321">
        <f>'Deelnemer 8 vtg'!AJ19</f>
        <v>0</v>
      </c>
      <c r="L148" s="321">
        <f>J148*I148</f>
        <v>0</v>
      </c>
      <c r="M148" s="321">
        <f>K148*I148</f>
        <v>0</v>
      </c>
      <c r="N148" s="321">
        <f>'Deelnemer 8 vtg'!AM19</f>
        <v>0</v>
      </c>
      <c r="O148" s="321">
        <f>'Deelnemer 8 vtg'!AP19</f>
        <v>0</v>
      </c>
      <c r="P148" s="321">
        <f>'Deelnemer 8 vtg'!AQ19</f>
        <v>0</v>
      </c>
    </row>
    <row r="149" spans="2:16" ht="16.5" customHeight="1" x14ac:dyDescent="0.3">
      <c r="B149" s="447"/>
      <c r="C149" s="294">
        <v>2</v>
      </c>
      <c r="D149" s="323" t="str">
        <f>'Deelnemer 8 vtg'!B20</f>
        <v/>
      </c>
      <c r="E149" s="324" t="str">
        <f>'Deelnemer 8 vtg'!$E$7</f>
        <v>Deelnemer 8</v>
      </c>
      <c r="F149" s="324">
        <f>'Deelnemer 8 vtg'!$D$6</f>
        <v>0</v>
      </c>
      <c r="G149" s="324">
        <f>'Deelnemer 8 vtg'!C20</f>
        <v>0</v>
      </c>
      <c r="H149" s="326">
        <f>'Deelnemer 8 vtg'!F20</f>
        <v>0</v>
      </c>
      <c r="I149" s="326">
        <f>'Deelnemer 8 vtg'!AH20</f>
        <v>0</v>
      </c>
      <c r="J149" s="326">
        <f>'Deelnemer 8 vtg'!AI20</f>
        <v>0</v>
      </c>
      <c r="K149" s="326">
        <f>'Deelnemer 8 vtg'!AJ20</f>
        <v>0</v>
      </c>
      <c r="L149" s="326">
        <f t="shared" ref="L149:L162" si="15">J149*I149</f>
        <v>0</v>
      </c>
      <c r="M149" s="326">
        <f t="shared" ref="M149:M162" si="16">K149*I149</f>
        <v>0</v>
      </c>
      <c r="N149" s="326">
        <f>'Deelnemer 8 vtg'!AM20</f>
        <v>0</v>
      </c>
      <c r="O149" s="326">
        <f>'Deelnemer 8 vtg'!AP20</f>
        <v>0</v>
      </c>
      <c r="P149" s="326">
        <f>'Deelnemer 8 vtg'!AQ20</f>
        <v>0</v>
      </c>
    </row>
    <row r="150" spans="2:16" ht="16.5" customHeight="1" x14ac:dyDescent="0.3">
      <c r="B150" s="447"/>
      <c r="C150" s="294">
        <v>3</v>
      </c>
      <c r="D150" s="323" t="str">
        <f>'Deelnemer 8 vtg'!B21</f>
        <v/>
      </c>
      <c r="E150" s="324" t="str">
        <f>'Deelnemer 8 vtg'!$E$7</f>
        <v>Deelnemer 8</v>
      </c>
      <c r="F150" s="324">
        <f>'Deelnemer 8 vtg'!$D$6</f>
        <v>0</v>
      </c>
      <c r="G150" s="324">
        <f>'Deelnemer 8 vtg'!C21</f>
        <v>0</v>
      </c>
      <c r="H150" s="326">
        <f>'Deelnemer 8 vtg'!F21</f>
        <v>0</v>
      </c>
      <c r="I150" s="326">
        <f>'Deelnemer 8 vtg'!AH21</f>
        <v>0</v>
      </c>
      <c r="J150" s="326">
        <f>'Deelnemer 8 vtg'!AI21</f>
        <v>0</v>
      </c>
      <c r="K150" s="326">
        <f>'Deelnemer 8 vtg'!AJ21</f>
        <v>0</v>
      </c>
      <c r="L150" s="326">
        <f t="shared" si="15"/>
        <v>0</v>
      </c>
      <c r="M150" s="326">
        <f t="shared" si="16"/>
        <v>0</v>
      </c>
      <c r="N150" s="326">
        <f>'Deelnemer 8 vtg'!AM21</f>
        <v>0</v>
      </c>
      <c r="O150" s="326">
        <f>'Deelnemer 8 vtg'!AP21</f>
        <v>0</v>
      </c>
      <c r="P150" s="326">
        <f>'Deelnemer 8 vtg'!AQ21</f>
        <v>0</v>
      </c>
    </row>
    <row r="151" spans="2:16" ht="16.5" customHeight="1" x14ac:dyDescent="0.3">
      <c r="B151" s="447"/>
      <c r="C151" s="294">
        <v>4</v>
      </c>
      <c r="D151" s="323" t="str">
        <f>'Deelnemer 8 vtg'!B22</f>
        <v/>
      </c>
      <c r="E151" s="324" t="str">
        <f>'Deelnemer 8 vtg'!$E$7</f>
        <v>Deelnemer 8</v>
      </c>
      <c r="F151" s="324">
        <f>'Deelnemer 8 vtg'!$D$6</f>
        <v>0</v>
      </c>
      <c r="G151" s="324">
        <f>'Deelnemer 8 vtg'!C22</f>
        <v>0</v>
      </c>
      <c r="H151" s="326">
        <f>'Deelnemer 8 vtg'!F22</f>
        <v>0</v>
      </c>
      <c r="I151" s="326">
        <f>'Deelnemer 8 vtg'!AH22</f>
        <v>0</v>
      </c>
      <c r="J151" s="326">
        <f>'Deelnemer 8 vtg'!AI22</f>
        <v>0</v>
      </c>
      <c r="K151" s="326">
        <f>'Deelnemer 8 vtg'!AJ22</f>
        <v>0</v>
      </c>
      <c r="L151" s="326">
        <f t="shared" si="15"/>
        <v>0</v>
      </c>
      <c r="M151" s="326">
        <f t="shared" si="16"/>
        <v>0</v>
      </c>
      <c r="N151" s="326">
        <f>'Deelnemer 8 vtg'!AM22</f>
        <v>0</v>
      </c>
      <c r="O151" s="326">
        <f>'Deelnemer 8 vtg'!AP22</f>
        <v>0</v>
      </c>
      <c r="P151" s="326">
        <f>'Deelnemer 8 vtg'!AQ22</f>
        <v>0</v>
      </c>
    </row>
    <row r="152" spans="2:16" ht="16.5" customHeight="1" x14ac:dyDescent="0.3">
      <c r="B152" s="447"/>
      <c r="C152" s="294">
        <v>5</v>
      </c>
      <c r="D152" s="323" t="str">
        <f>'Deelnemer 8 vtg'!B23</f>
        <v/>
      </c>
      <c r="E152" s="324" t="str">
        <f>'Deelnemer 8 vtg'!$E$7</f>
        <v>Deelnemer 8</v>
      </c>
      <c r="F152" s="324">
        <f>'Deelnemer 8 vtg'!$D$6</f>
        <v>0</v>
      </c>
      <c r="G152" s="324">
        <f>'Deelnemer 8 vtg'!C23</f>
        <v>0</v>
      </c>
      <c r="H152" s="326">
        <f>'Deelnemer 8 vtg'!F23</f>
        <v>0</v>
      </c>
      <c r="I152" s="326">
        <f>'Deelnemer 8 vtg'!AH23</f>
        <v>0</v>
      </c>
      <c r="J152" s="326">
        <f>'Deelnemer 8 vtg'!AI23</f>
        <v>0</v>
      </c>
      <c r="K152" s="326">
        <f>'Deelnemer 8 vtg'!AJ23</f>
        <v>0</v>
      </c>
      <c r="L152" s="326">
        <f t="shared" si="15"/>
        <v>0</v>
      </c>
      <c r="M152" s="326">
        <f t="shared" si="16"/>
        <v>0</v>
      </c>
      <c r="N152" s="326">
        <f>'Deelnemer 8 vtg'!AM23</f>
        <v>0</v>
      </c>
      <c r="O152" s="326">
        <f>'Deelnemer 8 vtg'!AP23</f>
        <v>0</v>
      </c>
      <c r="P152" s="326">
        <f>'Deelnemer 8 vtg'!AQ23</f>
        <v>0</v>
      </c>
    </row>
    <row r="153" spans="2:16" ht="16.5" customHeight="1" x14ac:dyDescent="0.3">
      <c r="B153" s="447"/>
      <c r="C153" s="294">
        <v>6</v>
      </c>
      <c r="D153" s="323" t="str">
        <f>'Deelnemer 8 vtg'!B24</f>
        <v/>
      </c>
      <c r="E153" s="324" t="str">
        <f>'Deelnemer 8 vtg'!$E$7</f>
        <v>Deelnemer 8</v>
      </c>
      <c r="F153" s="324">
        <f>'Deelnemer 8 vtg'!$D$6</f>
        <v>0</v>
      </c>
      <c r="G153" s="324">
        <f>'Deelnemer 8 vtg'!C24</f>
        <v>0</v>
      </c>
      <c r="H153" s="326">
        <f>'Deelnemer 8 vtg'!F24</f>
        <v>0</v>
      </c>
      <c r="I153" s="326">
        <f>'Deelnemer 8 vtg'!AH24</f>
        <v>0</v>
      </c>
      <c r="J153" s="326">
        <f>'Deelnemer 8 vtg'!AI24</f>
        <v>0</v>
      </c>
      <c r="K153" s="326">
        <f>'Deelnemer 8 vtg'!AJ24</f>
        <v>0</v>
      </c>
      <c r="L153" s="326">
        <f t="shared" si="15"/>
        <v>0</v>
      </c>
      <c r="M153" s="326">
        <f t="shared" si="16"/>
        <v>0</v>
      </c>
      <c r="N153" s="326">
        <f>'Deelnemer 8 vtg'!AM24</f>
        <v>0</v>
      </c>
      <c r="O153" s="326">
        <f>'Deelnemer 8 vtg'!AP24</f>
        <v>0</v>
      </c>
      <c r="P153" s="326">
        <f>'Deelnemer 8 vtg'!AQ24</f>
        <v>0</v>
      </c>
    </row>
    <row r="154" spans="2:16" ht="16.5" customHeight="1" x14ac:dyDescent="0.3">
      <c r="B154" s="447"/>
      <c r="C154" s="294">
        <v>7</v>
      </c>
      <c r="D154" s="323" t="str">
        <f>'Deelnemer 8 vtg'!B25</f>
        <v/>
      </c>
      <c r="E154" s="324" t="str">
        <f>'Deelnemer 8 vtg'!$E$7</f>
        <v>Deelnemer 8</v>
      </c>
      <c r="F154" s="324">
        <f>'Deelnemer 8 vtg'!$D$6</f>
        <v>0</v>
      </c>
      <c r="G154" s="324">
        <f>'Deelnemer 8 vtg'!C25</f>
        <v>0</v>
      </c>
      <c r="H154" s="326">
        <f>'Deelnemer 8 vtg'!F25</f>
        <v>0</v>
      </c>
      <c r="I154" s="326">
        <f>'Deelnemer 8 vtg'!AH25</f>
        <v>0</v>
      </c>
      <c r="J154" s="326">
        <f>'Deelnemer 8 vtg'!AI25</f>
        <v>0</v>
      </c>
      <c r="K154" s="326">
        <f>'Deelnemer 8 vtg'!AJ25</f>
        <v>0</v>
      </c>
      <c r="L154" s="326">
        <f t="shared" si="15"/>
        <v>0</v>
      </c>
      <c r="M154" s="326">
        <f t="shared" si="16"/>
        <v>0</v>
      </c>
      <c r="N154" s="326">
        <f>'Deelnemer 8 vtg'!AM25</f>
        <v>0</v>
      </c>
      <c r="O154" s="326">
        <f>'Deelnemer 8 vtg'!AP25</f>
        <v>0</v>
      </c>
      <c r="P154" s="326">
        <f>'Deelnemer 8 vtg'!AQ25</f>
        <v>0</v>
      </c>
    </row>
    <row r="155" spans="2:16" ht="16.5" customHeight="1" x14ac:dyDescent="0.3">
      <c r="B155" s="447"/>
      <c r="C155" s="294">
        <v>8</v>
      </c>
      <c r="D155" s="323" t="str">
        <f>'Deelnemer 8 vtg'!B26</f>
        <v/>
      </c>
      <c r="E155" s="324" t="str">
        <f>'Deelnemer 8 vtg'!$E$7</f>
        <v>Deelnemer 8</v>
      </c>
      <c r="F155" s="324">
        <f>'Deelnemer 8 vtg'!$D$6</f>
        <v>0</v>
      </c>
      <c r="G155" s="324">
        <f>'Deelnemer 8 vtg'!C26</f>
        <v>0</v>
      </c>
      <c r="H155" s="326">
        <f>'Deelnemer 8 vtg'!F26</f>
        <v>0</v>
      </c>
      <c r="I155" s="326">
        <f>'Deelnemer 8 vtg'!AH26</f>
        <v>0</v>
      </c>
      <c r="J155" s="326">
        <f>'Deelnemer 8 vtg'!AI26</f>
        <v>0</v>
      </c>
      <c r="K155" s="326">
        <f>'Deelnemer 8 vtg'!AJ26</f>
        <v>0</v>
      </c>
      <c r="L155" s="326">
        <f t="shared" si="15"/>
        <v>0</v>
      </c>
      <c r="M155" s="326">
        <f t="shared" si="16"/>
        <v>0</v>
      </c>
      <c r="N155" s="326">
        <f>'Deelnemer 8 vtg'!AM26</f>
        <v>0</v>
      </c>
      <c r="O155" s="326">
        <f>'Deelnemer 8 vtg'!AP26</f>
        <v>0</v>
      </c>
      <c r="P155" s="326">
        <f>'Deelnemer 8 vtg'!AQ26</f>
        <v>0</v>
      </c>
    </row>
    <row r="156" spans="2:16" ht="16.5" customHeight="1" x14ac:dyDescent="0.3">
      <c r="B156" s="447"/>
      <c r="C156" s="294">
        <v>9</v>
      </c>
      <c r="D156" s="323" t="str">
        <f>'Deelnemer 8 vtg'!B27</f>
        <v/>
      </c>
      <c r="E156" s="324" t="str">
        <f>'Deelnemer 8 vtg'!$E$7</f>
        <v>Deelnemer 8</v>
      </c>
      <c r="F156" s="324">
        <f>'Deelnemer 8 vtg'!$D$6</f>
        <v>0</v>
      </c>
      <c r="G156" s="324">
        <f>'Deelnemer 8 vtg'!C27</f>
        <v>0</v>
      </c>
      <c r="H156" s="326">
        <f>'Deelnemer 8 vtg'!F27</f>
        <v>0</v>
      </c>
      <c r="I156" s="326">
        <f>'Deelnemer 8 vtg'!AH27</f>
        <v>0</v>
      </c>
      <c r="J156" s="326">
        <f>'Deelnemer 8 vtg'!AI27</f>
        <v>0</v>
      </c>
      <c r="K156" s="326">
        <f>'Deelnemer 8 vtg'!AJ27</f>
        <v>0</v>
      </c>
      <c r="L156" s="326">
        <f t="shared" si="15"/>
        <v>0</v>
      </c>
      <c r="M156" s="326">
        <f t="shared" si="16"/>
        <v>0</v>
      </c>
      <c r="N156" s="326">
        <f>'Deelnemer 8 vtg'!AM27</f>
        <v>0</v>
      </c>
      <c r="O156" s="326">
        <f>'Deelnemer 8 vtg'!AP27</f>
        <v>0</v>
      </c>
      <c r="P156" s="326">
        <f>'Deelnemer 8 vtg'!AQ27</f>
        <v>0</v>
      </c>
    </row>
    <row r="157" spans="2:16" ht="16.5" customHeight="1" x14ac:dyDescent="0.3">
      <c r="B157" s="447"/>
      <c r="C157" s="294">
        <v>10</v>
      </c>
      <c r="D157" s="323" t="str">
        <f>'Deelnemer 8 vtg'!B28</f>
        <v/>
      </c>
      <c r="E157" s="324" t="str">
        <f>'Deelnemer 8 vtg'!$E$7</f>
        <v>Deelnemer 8</v>
      </c>
      <c r="F157" s="324">
        <f>'Deelnemer 8 vtg'!$D$6</f>
        <v>0</v>
      </c>
      <c r="G157" s="324">
        <f>'Deelnemer 8 vtg'!C28</f>
        <v>0</v>
      </c>
      <c r="H157" s="326">
        <f>'Deelnemer 8 vtg'!F28</f>
        <v>0</v>
      </c>
      <c r="I157" s="326">
        <f>'Deelnemer 8 vtg'!AH28</f>
        <v>0</v>
      </c>
      <c r="J157" s="326">
        <f>'Deelnemer 8 vtg'!AI28</f>
        <v>0</v>
      </c>
      <c r="K157" s="326">
        <f>'Deelnemer 8 vtg'!AJ28</f>
        <v>0</v>
      </c>
      <c r="L157" s="326">
        <f t="shared" si="15"/>
        <v>0</v>
      </c>
      <c r="M157" s="326">
        <f t="shared" si="16"/>
        <v>0</v>
      </c>
      <c r="N157" s="326">
        <f>'Deelnemer 8 vtg'!AM28</f>
        <v>0</v>
      </c>
      <c r="O157" s="326">
        <f>'Deelnemer 8 vtg'!AP28</f>
        <v>0</v>
      </c>
      <c r="P157" s="326">
        <f>'Deelnemer 8 vtg'!AQ28</f>
        <v>0</v>
      </c>
    </row>
    <row r="158" spans="2:16" ht="16.5" customHeight="1" x14ac:dyDescent="0.3">
      <c r="B158" s="447"/>
      <c r="C158" s="294">
        <v>11</v>
      </c>
      <c r="D158" s="323" t="str">
        <f>'Deelnemer 8 vtg'!B29</f>
        <v/>
      </c>
      <c r="E158" s="324" t="str">
        <f>'Deelnemer 8 vtg'!$E$7</f>
        <v>Deelnemer 8</v>
      </c>
      <c r="F158" s="324">
        <f>'Deelnemer 8 vtg'!$D$6</f>
        <v>0</v>
      </c>
      <c r="G158" s="324">
        <f>'Deelnemer 8 vtg'!C29</f>
        <v>0</v>
      </c>
      <c r="H158" s="326">
        <f>'Deelnemer 8 vtg'!F29</f>
        <v>0</v>
      </c>
      <c r="I158" s="326">
        <f>'Deelnemer 8 vtg'!AH29</f>
        <v>0</v>
      </c>
      <c r="J158" s="326">
        <f>'Deelnemer 8 vtg'!AI29</f>
        <v>0</v>
      </c>
      <c r="K158" s="326">
        <f>'Deelnemer 8 vtg'!AJ29</f>
        <v>0</v>
      </c>
      <c r="L158" s="326">
        <f t="shared" si="15"/>
        <v>0</v>
      </c>
      <c r="M158" s="326">
        <f t="shared" si="16"/>
        <v>0</v>
      </c>
      <c r="N158" s="326">
        <f>'Deelnemer 8 vtg'!AM29</f>
        <v>0</v>
      </c>
      <c r="O158" s="326">
        <f>'Deelnemer 8 vtg'!AP29</f>
        <v>0</v>
      </c>
      <c r="P158" s="326">
        <f>'Deelnemer 8 vtg'!AQ29</f>
        <v>0</v>
      </c>
    </row>
    <row r="159" spans="2:16" ht="16.5" customHeight="1" x14ac:dyDescent="0.3">
      <c r="B159" s="447"/>
      <c r="C159" s="294">
        <v>12</v>
      </c>
      <c r="D159" s="323" t="str">
        <f>'Deelnemer 8 vtg'!B30</f>
        <v/>
      </c>
      <c r="E159" s="324" t="str">
        <f>'Deelnemer 8 vtg'!$E$7</f>
        <v>Deelnemer 8</v>
      </c>
      <c r="F159" s="324">
        <f>'Deelnemer 8 vtg'!$D$6</f>
        <v>0</v>
      </c>
      <c r="G159" s="324">
        <f>'Deelnemer 8 vtg'!C30</f>
        <v>0</v>
      </c>
      <c r="H159" s="326">
        <f>'Deelnemer 8 vtg'!F30</f>
        <v>0</v>
      </c>
      <c r="I159" s="326">
        <f>'Deelnemer 8 vtg'!AH30</f>
        <v>0</v>
      </c>
      <c r="J159" s="326">
        <f>'Deelnemer 8 vtg'!AI30</f>
        <v>0</v>
      </c>
      <c r="K159" s="326">
        <f>'Deelnemer 8 vtg'!AJ30</f>
        <v>0</v>
      </c>
      <c r="L159" s="326">
        <f t="shared" si="15"/>
        <v>0</v>
      </c>
      <c r="M159" s="326">
        <f t="shared" si="16"/>
        <v>0</v>
      </c>
      <c r="N159" s="326">
        <f>'Deelnemer 8 vtg'!AM30</f>
        <v>0</v>
      </c>
      <c r="O159" s="326">
        <f>'Deelnemer 8 vtg'!AP30</f>
        <v>0</v>
      </c>
      <c r="P159" s="326">
        <f>'Deelnemer 8 vtg'!AQ30</f>
        <v>0</v>
      </c>
    </row>
    <row r="160" spans="2:16" ht="16.5" customHeight="1" x14ac:dyDescent="0.3">
      <c r="B160" s="447"/>
      <c r="C160" s="294">
        <v>13</v>
      </c>
      <c r="D160" s="323" t="str">
        <f>'Deelnemer 8 vtg'!B31</f>
        <v/>
      </c>
      <c r="E160" s="324" t="str">
        <f>'Deelnemer 8 vtg'!$E$7</f>
        <v>Deelnemer 8</v>
      </c>
      <c r="F160" s="324">
        <f>'Deelnemer 8 vtg'!$D$6</f>
        <v>0</v>
      </c>
      <c r="G160" s="324">
        <f>'Deelnemer 8 vtg'!C31</f>
        <v>0</v>
      </c>
      <c r="H160" s="326">
        <f>'Deelnemer 8 vtg'!F31</f>
        <v>0</v>
      </c>
      <c r="I160" s="326">
        <f>'Deelnemer 8 vtg'!AH31</f>
        <v>0</v>
      </c>
      <c r="J160" s="326">
        <f>'Deelnemer 8 vtg'!AI31</f>
        <v>0</v>
      </c>
      <c r="K160" s="326">
        <f>'Deelnemer 8 vtg'!AJ31</f>
        <v>0</v>
      </c>
      <c r="L160" s="326">
        <f t="shared" si="15"/>
        <v>0</v>
      </c>
      <c r="M160" s="326">
        <f t="shared" si="16"/>
        <v>0</v>
      </c>
      <c r="N160" s="326">
        <f>'Deelnemer 8 vtg'!AM31</f>
        <v>0</v>
      </c>
      <c r="O160" s="326">
        <f>'Deelnemer 8 vtg'!AP31</f>
        <v>0</v>
      </c>
      <c r="P160" s="326">
        <f>'Deelnemer 8 vtg'!AQ31</f>
        <v>0</v>
      </c>
    </row>
    <row r="161" spans="2:17" ht="16.5" customHeight="1" x14ac:dyDescent="0.3">
      <c r="B161" s="447"/>
      <c r="C161" s="294">
        <v>14</v>
      </c>
      <c r="D161" s="323" t="str">
        <f>'Deelnemer 8 vtg'!B32</f>
        <v/>
      </c>
      <c r="E161" s="324" t="str">
        <f>'Deelnemer 8 vtg'!$E$7</f>
        <v>Deelnemer 8</v>
      </c>
      <c r="F161" s="324">
        <f>'Deelnemer 8 vtg'!$D$6</f>
        <v>0</v>
      </c>
      <c r="G161" s="324">
        <f>'Deelnemer 8 vtg'!C32</f>
        <v>0</v>
      </c>
      <c r="H161" s="326">
        <f>'Deelnemer 8 vtg'!F32</f>
        <v>0</v>
      </c>
      <c r="I161" s="326">
        <f>'Deelnemer 8 vtg'!AH32</f>
        <v>0</v>
      </c>
      <c r="J161" s="326">
        <f>'Deelnemer 8 vtg'!AI32</f>
        <v>0</v>
      </c>
      <c r="K161" s="326">
        <f>'Deelnemer 8 vtg'!AJ32</f>
        <v>0</v>
      </c>
      <c r="L161" s="326">
        <f t="shared" si="15"/>
        <v>0</v>
      </c>
      <c r="M161" s="326">
        <f t="shared" si="16"/>
        <v>0</v>
      </c>
      <c r="N161" s="326">
        <f>'Deelnemer 8 vtg'!AM32</f>
        <v>0</v>
      </c>
      <c r="O161" s="326">
        <f>'Deelnemer 8 vtg'!AP32</f>
        <v>0</v>
      </c>
      <c r="P161" s="326">
        <f>'Deelnemer 8 vtg'!AQ32</f>
        <v>0</v>
      </c>
    </row>
    <row r="162" spans="2:17" ht="16.5" customHeight="1" x14ac:dyDescent="0.3">
      <c r="B162" s="447"/>
      <c r="C162" s="294">
        <v>15</v>
      </c>
      <c r="D162" s="323" t="str">
        <f>'Deelnemer 8 vtg'!B33</f>
        <v/>
      </c>
      <c r="E162" s="324" t="str">
        <f>'Deelnemer 8 vtg'!$E$7</f>
        <v>Deelnemer 8</v>
      </c>
      <c r="F162" s="324">
        <f>'Deelnemer 8 vtg'!$D$6</f>
        <v>0</v>
      </c>
      <c r="G162" s="324">
        <f>'Deelnemer 8 vtg'!C33</f>
        <v>0</v>
      </c>
      <c r="H162" s="326">
        <f>'Deelnemer 8 vtg'!F33</f>
        <v>0</v>
      </c>
      <c r="I162" s="326">
        <f>'Deelnemer 8 vtg'!AH33</f>
        <v>0</v>
      </c>
      <c r="J162" s="326">
        <f>'Deelnemer 8 vtg'!AI33</f>
        <v>0</v>
      </c>
      <c r="K162" s="326">
        <f>'Deelnemer 8 vtg'!AJ33</f>
        <v>0</v>
      </c>
      <c r="L162" s="326">
        <f t="shared" si="15"/>
        <v>0</v>
      </c>
      <c r="M162" s="326">
        <f t="shared" si="16"/>
        <v>0</v>
      </c>
      <c r="N162" s="326">
        <f>'Deelnemer 8 vtg'!AM33</f>
        <v>0</v>
      </c>
      <c r="O162" s="326">
        <f>'Deelnemer 8 vtg'!AP33</f>
        <v>0</v>
      </c>
      <c r="P162" s="326">
        <f>'Deelnemer 8 vtg'!AQ33</f>
        <v>0</v>
      </c>
    </row>
    <row r="163" spans="2:17" s="318" customFormat="1" ht="16.5" customHeight="1" x14ac:dyDescent="0.3">
      <c r="B163" s="447">
        <f t="shared" si="14"/>
        <v>8</v>
      </c>
      <c r="C163" s="329">
        <v>1</v>
      </c>
      <c r="D163" s="319" t="str">
        <f>'Deelnemer 9 vtg'!B19</f>
        <v/>
      </c>
      <c r="E163" s="320" t="str">
        <f>'Deelnemer 9 vtg'!$E$7</f>
        <v>Deelnemer 9</v>
      </c>
      <c r="F163" s="320">
        <f>'Deelnemer 9 vtg'!$D$6</f>
        <v>0</v>
      </c>
      <c r="G163" s="320">
        <f>'Deelnemer 9 vtg'!C19</f>
        <v>0</v>
      </c>
      <c r="H163" s="321">
        <f>'Deelnemer 9 vtg'!F19</f>
        <v>0</v>
      </c>
      <c r="I163" s="321">
        <f>'Deelnemer 9 vtg'!AH19</f>
        <v>0</v>
      </c>
      <c r="J163" s="321">
        <f>'Deelnemer 9 vtg'!AI19</f>
        <v>0</v>
      </c>
      <c r="K163" s="321">
        <f>'Deelnemer 9 vtg'!AJ19</f>
        <v>0</v>
      </c>
      <c r="L163" s="321">
        <f>J163*I163</f>
        <v>0</v>
      </c>
      <c r="M163" s="321">
        <f>K163*I163</f>
        <v>0</v>
      </c>
      <c r="N163" s="321">
        <f>'Deelnemer 9 vtg'!AM19</f>
        <v>0</v>
      </c>
      <c r="O163" s="321">
        <f>'Deelnemer 9 vtg'!AP19</f>
        <v>0</v>
      </c>
      <c r="P163" s="321">
        <f>'Deelnemer 9 vtg'!AQ19</f>
        <v>0</v>
      </c>
      <c r="Q163" s="294"/>
    </row>
    <row r="164" spans="2:17" ht="16.5" customHeight="1" x14ac:dyDescent="0.3">
      <c r="B164" s="447"/>
      <c r="C164" s="294">
        <v>2</v>
      </c>
      <c r="D164" s="323" t="str">
        <f>'Deelnemer 9 vtg'!B20</f>
        <v/>
      </c>
      <c r="E164" s="324" t="str">
        <f>'Deelnemer 9 vtg'!$E$7</f>
        <v>Deelnemer 9</v>
      </c>
      <c r="F164" s="324">
        <f>'Deelnemer 9 vtg'!$D$6</f>
        <v>0</v>
      </c>
      <c r="G164" s="324">
        <f>'Deelnemer 9 vtg'!C20</f>
        <v>0</v>
      </c>
      <c r="H164" s="326">
        <f>'Deelnemer 9 vtg'!F20</f>
        <v>0</v>
      </c>
      <c r="I164" s="326">
        <f>'Deelnemer 9 vtg'!AH20</f>
        <v>0</v>
      </c>
      <c r="J164" s="326">
        <f>'Deelnemer 9 vtg'!AI20</f>
        <v>0</v>
      </c>
      <c r="K164" s="326">
        <f>'Deelnemer 9 vtg'!AJ20</f>
        <v>0</v>
      </c>
      <c r="L164" s="326">
        <f t="shared" ref="L164:L177" si="17">J164*I164</f>
        <v>0</v>
      </c>
      <c r="M164" s="326">
        <f t="shared" ref="M164:M177" si="18">K164*I164</f>
        <v>0</v>
      </c>
      <c r="N164" s="326">
        <f>'Deelnemer 9 vtg'!AM20</f>
        <v>0</v>
      </c>
      <c r="O164" s="326">
        <f>'Deelnemer 9 vtg'!AP20</f>
        <v>0</v>
      </c>
      <c r="P164" s="326">
        <f>'Deelnemer 9 vtg'!AQ20</f>
        <v>0</v>
      </c>
    </row>
    <row r="165" spans="2:17" ht="16.5" customHeight="1" x14ac:dyDescent="0.3">
      <c r="B165" s="447"/>
      <c r="C165" s="294">
        <v>3</v>
      </c>
      <c r="D165" s="323" t="str">
        <f>'Deelnemer 9 vtg'!B21</f>
        <v/>
      </c>
      <c r="E165" s="324" t="str">
        <f>'Deelnemer 9 vtg'!$E$7</f>
        <v>Deelnemer 9</v>
      </c>
      <c r="F165" s="324">
        <f>'Deelnemer 9 vtg'!$D$6</f>
        <v>0</v>
      </c>
      <c r="G165" s="324">
        <f>'Deelnemer 9 vtg'!C21</f>
        <v>0</v>
      </c>
      <c r="H165" s="326">
        <f>'Deelnemer 9 vtg'!F21</f>
        <v>0</v>
      </c>
      <c r="I165" s="326">
        <f>'Deelnemer 9 vtg'!AH21</f>
        <v>0</v>
      </c>
      <c r="J165" s="326">
        <f>'Deelnemer 9 vtg'!AI21</f>
        <v>0</v>
      </c>
      <c r="K165" s="326">
        <f>'Deelnemer 9 vtg'!AJ21</f>
        <v>0</v>
      </c>
      <c r="L165" s="326">
        <f t="shared" si="17"/>
        <v>0</v>
      </c>
      <c r="M165" s="326">
        <f t="shared" si="18"/>
        <v>0</v>
      </c>
      <c r="N165" s="326">
        <f>'Deelnemer 9 vtg'!AM21</f>
        <v>0</v>
      </c>
      <c r="O165" s="326">
        <f>'Deelnemer 9 vtg'!AP21</f>
        <v>0</v>
      </c>
      <c r="P165" s="326">
        <f>'Deelnemer 9 vtg'!AQ21</f>
        <v>0</v>
      </c>
    </row>
    <row r="166" spans="2:17" ht="16.5" customHeight="1" x14ac:dyDescent="0.3">
      <c r="B166" s="447"/>
      <c r="C166" s="294">
        <v>4</v>
      </c>
      <c r="D166" s="323" t="str">
        <f>'Deelnemer 9 vtg'!B22</f>
        <v/>
      </c>
      <c r="E166" s="324" t="str">
        <f>'Deelnemer 9 vtg'!$E$7</f>
        <v>Deelnemer 9</v>
      </c>
      <c r="F166" s="324">
        <f>'Deelnemer 9 vtg'!$D$6</f>
        <v>0</v>
      </c>
      <c r="G166" s="324">
        <f>'Deelnemer 9 vtg'!C22</f>
        <v>0</v>
      </c>
      <c r="H166" s="326">
        <f>'Deelnemer 9 vtg'!F22</f>
        <v>0</v>
      </c>
      <c r="I166" s="326">
        <f>'Deelnemer 9 vtg'!AH22</f>
        <v>0</v>
      </c>
      <c r="J166" s="326">
        <f>'Deelnemer 9 vtg'!AI22</f>
        <v>0</v>
      </c>
      <c r="K166" s="326">
        <f>'Deelnemer 9 vtg'!AJ22</f>
        <v>0</v>
      </c>
      <c r="L166" s="326">
        <f t="shared" si="17"/>
        <v>0</v>
      </c>
      <c r="M166" s="326">
        <f t="shared" si="18"/>
        <v>0</v>
      </c>
      <c r="N166" s="326">
        <f>'Deelnemer 9 vtg'!AM22</f>
        <v>0</v>
      </c>
      <c r="O166" s="326">
        <f>'Deelnemer 9 vtg'!AP22</f>
        <v>0</v>
      </c>
      <c r="P166" s="326">
        <f>'Deelnemer 9 vtg'!AQ22</f>
        <v>0</v>
      </c>
    </row>
    <row r="167" spans="2:17" ht="16.5" customHeight="1" x14ac:dyDescent="0.3">
      <c r="B167" s="447"/>
      <c r="C167" s="294">
        <v>5</v>
      </c>
      <c r="D167" s="323" t="str">
        <f>'Deelnemer 9 vtg'!B23</f>
        <v/>
      </c>
      <c r="E167" s="324" t="str">
        <f>'Deelnemer 9 vtg'!$E$7</f>
        <v>Deelnemer 9</v>
      </c>
      <c r="F167" s="324">
        <f>'Deelnemer 9 vtg'!$D$6</f>
        <v>0</v>
      </c>
      <c r="G167" s="324">
        <f>'Deelnemer 9 vtg'!C23</f>
        <v>0</v>
      </c>
      <c r="H167" s="326">
        <f>'Deelnemer 9 vtg'!F23</f>
        <v>0</v>
      </c>
      <c r="I167" s="326">
        <f>'Deelnemer 9 vtg'!AH23</f>
        <v>0</v>
      </c>
      <c r="J167" s="326">
        <f>'Deelnemer 9 vtg'!AI23</f>
        <v>0</v>
      </c>
      <c r="K167" s="326">
        <f>'Deelnemer 9 vtg'!AJ23</f>
        <v>0</v>
      </c>
      <c r="L167" s="326">
        <f t="shared" si="17"/>
        <v>0</v>
      </c>
      <c r="M167" s="326">
        <f t="shared" si="18"/>
        <v>0</v>
      </c>
      <c r="N167" s="326">
        <f>'Deelnemer 9 vtg'!AM23</f>
        <v>0</v>
      </c>
      <c r="O167" s="326">
        <f>'Deelnemer 9 vtg'!AP23</f>
        <v>0</v>
      </c>
      <c r="P167" s="326">
        <f>'Deelnemer 9 vtg'!AQ23</f>
        <v>0</v>
      </c>
    </row>
    <row r="168" spans="2:17" ht="16.5" customHeight="1" x14ac:dyDescent="0.3">
      <c r="B168" s="447"/>
      <c r="C168" s="294">
        <v>6</v>
      </c>
      <c r="D168" s="323" t="str">
        <f>'Deelnemer 9 vtg'!B24</f>
        <v/>
      </c>
      <c r="E168" s="324" t="str">
        <f>'Deelnemer 9 vtg'!$E$7</f>
        <v>Deelnemer 9</v>
      </c>
      <c r="F168" s="324">
        <f>'Deelnemer 9 vtg'!$D$6</f>
        <v>0</v>
      </c>
      <c r="G168" s="324">
        <f>'Deelnemer 9 vtg'!C24</f>
        <v>0</v>
      </c>
      <c r="H168" s="326">
        <f>'Deelnemer 9 vtg'!F24</f>
        <v>0</v>
      </c>
      <c r="I168" s="326">
        <f>'Deelnemer 9 vtg'!AH24</f>
        <v>0</v>
      </c>
      <c r="J168" s="326">
        <f>'Deelnemer 9 vtg'!AI24</f>
        <v>0</v>
      </c>
      <c r="K168" s="326">
        <f>'Deelnemer 9 vtg'!AJ24</f>
        <v>0</v>
      </c>
      <c r="L168" s="326">
        <f t="shared" si="17"/>
        <v>0</v>
      </c>
      <c r="M168" s="326">
        <f t="shared" si="18"/>
        <v>0</v>
      </c>
      <c r="N168" s="326">
        <f>'Deelnemer 9 vtg'!AM24</f>
        <v>0</v>
      </c>
      <c r="O168" s="326">
        <f>'Deelnemer 9 vtg'!AP24</f>
        <v>0</v>
      </c>
      <c r="P168" s="326">
        <f>'Deelnemer 9 vtg'!AQ24</f>
        <v>0</v>
      </c>
    </row>
    <row r="169" spans="2:17" ht="16.5" customHeight="1" x14ac:dyDescent="0.3">
      <c r="B169" s="447"/>
      <c r="C169" s="294">
        <v>7</v>
      </c>
      <c r="D169" s="323" t="str">
        <f>'Deelnemer 9 vtg'!B25</f>
        <v/>
      </c>
      <c r="E169" s="324" t="str">
        <f>'Deelnemer 9 vtg'!$E$7</f>
        <v>Deelnemer 9</v>
      </c>
      <c r="F169" s="324">
        <f>'Deelnemer 9 vtg'!$D$6</f>
        <v>0</v>
      </c>
      <c r="G169" s="324">
        <f>'Deelnemer 9 vtg'!C25</f>
        <v>0</v>
      </c>
      <c r="H169" s="326">
        <f>'Deelnemer 9 vtg'!F25</f>
        <v>0</v>
      </c>
      <c r="I169" s="326">
        <f>'Deelnemer 9 vtg'!AH25</f>
        <v>0</v>
      </c>
      <c r="J169" s="326">
        <f>'Deelnemer 9 vtg'!AI25</f>
        <v>0</v>
      </c>
      <c r="K169" s="326">
        <f>'Deelnemer 9 vtg'!AJ25</f>
        <v>0</v>
      </c>
      <c r="L169" s="326">
        <f t="shared" si="17"/>
        <v>0</v>
      </c>
      <c r="M169" s="326">
        <f t="shared" si="18"/>
        <v>0</v>
      </c>
      <c r="N169" s="326">
        <f>'Deelnemer 9 vtg'!AM25</f>
        <v>0</v>
      </c>
      <c r="O169" s="326">
        <f>'Deelnemer 9 vtg'!AP25</f>
        <v>0</v>
      </c>
      <c r="P169" s="326">
        <f>'Deelnemer 9 vtg'!AQ25</f>
        <v>0</v>
      </c>
    </row>
    <row r="170" spans="2:17" ht="16.5" customHeight="1" x14ac:dyDescent="0.3">
      <c r="B170" s="447"/>
      <c r="C170" s="294">
        <v>8</v>
      </c>
      <c r="D170" s="323" t="str">
        <f>'Deelnemer 9 vtg'!B26</f>
        <v/>
      </c>
      <c r="E170" s="324" t="str">
        <f>'Deelnemer 9 vtg'!$E$7</f>
        <v>Deelnemer 9</v>
      </c>
      <c r="F170" s="324">
        <f>'Deelnemer 9 vtg'!$D$6</f>
        <v>0</v>
      </c>
      <c r="G170" s="324">
        <f>'Deelnemer 9 vtg'!C26</f>
        <v>0</v>
      </c>
      <c r="H170" s="326">
        <f>'Deelnemer 9 vtg'!F26</f>
        <v>0</v>
      </c>
      <c r="I170" s="326">
        <f>'Deelnemer 9 vtg'!AH26</f>
        <v>0</v>
      </c>
      <c r="J170" s="326">
        <f>'Deelnemer 9 vtg'!AI26</f>
        <v>0</v>
      </c>
      <c r="K170" s="326">
        <f>'Deelnemer 9 vtg'!AJ26</f>
        <v>0</v>
      </c>
      <c r="L170" s="326">
        <f t="shared" si="17"/>
        <v>0</v>
      </c>
      <c r="M170" s="326">
        <f t="shared" si="18"/>
        <v>0</v>
      </c>
      <c r="N170" s="326">
        <f>'Deelnemer 9 vtg'!AM26</f>
        <v>0</v>
      </c>
      <c r="O170" s="326">
        <f>'Deelnemer 9 vtg'!AP26</f>
        <v>0</v>
      </c>
      <c r="P170" s="326">
        <f>'Deelnemer 9 vtg'!AQ26</f>
        <v>0</v>
      </c>
    </row>
    <row r="171" spans="2:17" ht="16.5" customHeight="1" x14ac:dyDescent="0.3">
      <c r="B171" s="447"/>
      <c r="C171" s="294">
        <v>9</v>
      </c>
      <c r="D171" s="323" t="str">
        <f>'Deelnemer 9 vtg'!B27</f>
        <v/>
      </c>
      <c r="E171" s="324" t="str">
        <f>'Deelnemer 9 vtg'!$E$7</f>
        <v>Deelnemer 9</v>
      </c>
      <c r="F171" s="324">
        <f>'Deelnemer 9 vtg'!$D$6</f>
        <v>0</v>
      </c>
      <c r="G171" s="324">
        <f>'Deelnemer 9 vtg'!C27</f>
        <v>0</v>
      </c>
      <c r="H171" s="326">
        <f>'Deelnemer 9 vtg'!F27</f>
        <v>0</v>
      </c>
      <c r="I171" s="326">
        <f>'Deelnemer 9 vtg'!AH27</f>
        <v>0</v>
      </c>
      <c r="J171" s="326">
        <f>'Deelnemer 9 vtg'!AI27</f>
        <v>0</v>
      </c>
      <c r="K171" s="326">
        <f>'Deelnemer 9 vtg'!AJ27</f>
        <v>0</v>
      </c>
      <c r="L171" s="326">
        <f t="shared" si="17"/>
        <v>0</v>
      </c>
      <c r="M171" s="326">
        <f t="shared" si="18"/>
        <v>0</v>
      </c>
      <c r="N171" s="326">
        <f>'Deelnemer 9 vtg'!AM27</f>
        <v>0</v>
      </c>
      <c r="O171" s="326">
        <f>'Deelnemer 9 vtg'!AP27</f>
        <v>0</v>
      </c>
      <c r="P171" s="326">
        <f>'Deelnemer 9 vtg'!AQ27</f>
        <v>0</v>
      </c>
    </row>
    <row r="172" spans="2:17" ht="16.5" customHeight="1" x14ac:dyDescent="0.3">
      <c r="B172" s="447"/>
      <c r="C172" s="294">
        <v>10</v>
      </c>
      <c r="D172" s="323" t="str">
        <f>'Deelnemer 9 vtg'!B28</f>
        <v/>
      </c>
      <c r="E172" s="324" t="str">
        <f>'Deelnemer 9 vtg'!$E$7</f>
        <v>Deelnemer 9</v>
      </c>
      <c r="F172" s="324">
        <f>'Deelnemer 9 vtg'!$D$6</f>
        <v>0</v>
      </c>
      <c r="G172" s="324">
        <f>'Deelnemer 9 vtg'!C28</f>
        <v>0</v>
      </c>
      <c r="H172" s="326">
        <f>'Deelnemer 9 vtg'!F28</f>
        <v>0</v>
      </c>
      <c r="I172" s="326">
        <f>'Deelnemer 9 vtg'!AH28</f>
        <v>0</v>
      </c>
      <c r="J172" s="326">
        <f>'Deelnemer 9 vtg'!AI28</f>
        <v>0</v>
      </c>
      <c r="K172" s="326">
        <f>'Deelnemer 9 vtg'!AJ28</f>
        <v>0</v>
      </c>
      <c r="L172" s="326">
        <f t="shared" si="17"/>
        <v>0</v>
      </c>
      <c r="M172" s="326">
        <f t="shared" si="18"/>
        <v>0</v>
      </c>
      <c r="N172" s="326">
        <f>'Deelnemer 9 vtg'!AM28</f>
        <v>0</v>
      </c>
      <c r="O172" s="326">
        <f>'Deelnemer 9 vtg'!AP28</f>
        <v>0</v>
      </c>
      <c r="P172" s="326">
        <f>'Deelnemer 9 vtg'!AQ28</f>
        <v>0</v>
      </c>
    </row>
    <row r="173" spans="2:17" ht="16.5" customHeight="1" x14ac:dyDescent="0.3">
      <c r="B173" s="447"/>
      <c r="C173" s="294">
        <v>11</v>
      </c>
      <c r="D173" s="323" t="str">
        <f>'Deelnemer 9 vtg'!B29</f>
        <v/>
      </c>
      <c r="E173" s="324" t="str">
        <f>'Deelnemer 9 vtg'!$E$7</f>
        <v>Deelnemer 9</v>
      </c>
      <c r="F173" s="324">
        <f>'Deelnemer 9 vtg'!$D$6</f>
        <v>0</v>
      </c>
      <c r="G173" s="324">
        <f>'Deelnemer 9 vtg'!C29</f>
        <v>0</v>
      </c>
      <c r="H173" s="326">
        <f>'Deelnemer 9 vtg'!F29</f>
        <v>0</v>
      </c>
      <c r="I173" s="326">
        <f>'Deelnemer 9 vtg'!AH29</f>
        <v>0</v>
      </c>
      <c r="J173" s="326">
        <f>'Deelnemer 9 vtg'!AI29</f>
        <v>0</v>
      </c>
      <c r="K173" s="326">
        <f>'Deelnemer 9 vtg'!AJ29</f>
        <v>0</v>
      </c>
      <c r="L173" s="326">
        <f t="shared" si="17"/>
        <v>0</v>
      </c>
      <c r="M173" s="326">
        <f t="shared" si="18"/>
        <v>0</v>
      </c>
      <c r="N173" s="326">
        <f>'Deelnemer 9 vtg'!AM29</f>
        <v>0</v>
      </c>
      <c r="O173" s="326">
        <f>'Deelnemer 9 vtg'!AP29</f>
        <v>0</v>
      </c>
      <c r="P173" s="326">
        <f>'Deelnemer 9 vtg'!AQ29</f>
        <v>0</v>
      </c>
    </row>
    <row r="174" spans="2:17" ht="16.5" customHeight="1" x14ac:dyDescent="0.3">
      <c r="B174" s="447"/>
      <c r="C174" s="294">
        <v>12</v>
      </c>
      <c r="D174" s="323" t="str">
        <f>'Deelnemer 9 vtg'!B30</f>
        <v/>
      </c>
      <c r="E174" s="324" t="str">
        <f>'Deelnemer 9 vtg'!$E$7</f>
        <v>Deelnemer 9</v>
      </c>
      <c r="F174" s="324">
        <f>'Deelnemer 9 vtg'!$D$6</f>
        <v>0</v>
      </c>
      <c r="G174" s="324">
        <f>'Deelnemer 9 vtg'!C30</f>
        <v>0</v>
      </c>
      <c r="H174" s="326">
        <f>'Deelnemer 9 vtg'!F30</f>
        <v>0</v>
      </c>
      <c r="I174" s="326">
        <f>'Deelnemer 9 vtg'!AH30</f>
        <v>0</v>
      </c>
      <c r="J174" s="326">
        <f>'Deelnemer 9 vtg'!AI30</f>
        <v>0</v>
      </c>
      <c r="K174" s="326">
        <f>'Deelnemer 9 vtg'!AJ30</f>
        <v>0</v>
      </c>
      <c r="L174" s="326">
        <f t="shared" si="17"/>
        <v>0</v>
      </c>
      <c r="M174" s="326">
        <f t="shared" si="18"/>
        <v>0</v>
      </c>
      <c r="N174" s="326">
        <f>'Deelnemer 9 vtg'!AM30</f>
        <v>0</v>
      </c>
      <c r="O174" s="326">
        <f>'Deelnemer 9 vtg'!AP30</f>
        <v>0</v>
      </c>
      <c r="P174" s="326">
        <f>'Deelnemer 9 vtg'!AQ30</f>
        <v>0</v>
      </c>
    </row>
    <row r="175" spans="2:17" ht="16.5" customHeight="1" x14ac:dyDescent="0.3">
      <c r="B175" s="447"/>
      <c r="C175" s="294">
        <v>13</v>
      </c>
      <c r="D175" s="323" t="str">
        <f>'Deelnemer 9 vtg'!B31</f>
        <v/>
      </c>
      <c r="E175" s="324" t="str">
        <f>'Deelnemer 9 vtg'!$E$7</f>
        <v>Deelnemer 9</v>
      </c>
      <c r="F175" s="324">
        <f>'Deelnemer 9 vtg'!$D$6</f>
        <v>0</v>
      </c>
      <c r="G175" s="324">
        <f>'Deelnemer 9 vtg'!C31</f>
        <v>0</v>
      </c>
      <c r="H175" s="326">
        <f>'Deelnemer 9 vtg'!F31</f>
        <v>0</v>
      </c>
      <c r="I175" s="326">
        <f>'Deelnemer 9 vtg'!AH31</f>
        <v>0</v>
      </c>
      <c r="J175" s="326">
        <f>'Deelnemer 9 vtg'!AI31</f>
        <v>0</v>
      </c>
      <c r="K175" s="326">
        <f>'Deelnemer 9 vtg'!AJ31</f>
        <v>0</v>
      </c>
      <c r="L175" s="326">
        <f t="shared" si="17"/>
        <v>0</v>
      </c>
      <c r="M175" s="326">
        <f t="shared" si="18"/>
        <v>0</v>
      </c>
      <c r="N175" s="326">
        <f>'Deelnemer 9 vtg'!AM31</f>
        <v>0</v>
      </c>
      <c r="O175" s="326">
        <f>'Deelnemer 9 vtg'!AP31</f>
        <v>0</v>
      </c>
      <c r="P175" s="326">
        <f>'Deelnemer 9 vtg'!AQ31</f>
        <v>0</v>
      </c>
    </row>
    <row r="176" spans="2:17" ht="16.5" customHeight="1" x14ac:dyDescent="0.3">
      <c r="B176" s="447"/>
      <c r="C176" s="294">
        <v>14</v>
      </c>
      <c r="D176" s="323" t="str">
        <f>'Deelnemer 9 vtg'!B32</f>
        <v/>
      </c>
      <c r="E176" s="324" t="str">
        <f>'Deelnemer 9 vtg'!$E$7</f>
        <v>Deelnemer 9</v>
      </c>
      <c r="F176" s="324">
        <f>'Deelnemer 9 vtg'!$D$6</f>
        <v>0</v>
      </c>
      <c r="G176" s="324">
        <f>'Deelnemer 9 vtg'!C32</f>
        <v>0</v>
      </c>
      <c r="H176" s="326">
        <f>'Deelnemer 9 vtg'!F32</f>
        <v>0</v>
      </c>
      <c r="I176" s="326">
        <f>'Deelnemer 9 vtg'!AH32</f>
        <v>0</v>
      </c>
      <c r="J176" s="326">
        <f>'Deelnemer 9 vtg'!AI32</f>
        <v>0</v>
      </c>
      <c r="K176" s="326">
        <f>'Deelnemer 9 vtg'!AJ32</f>
        <v>0</v>
      </c>
      <c r="L176" s="326">
        <f t="shared" si="17"/>
        <v>0</v>
      </c>
      <c r="M176" s="326">
        <f t="shared" si="18"/>
        <v>0</v>
      </c>
      <c r="N176" s="326">
        <f>'Deelnemer 9 vtg'!AM32</f>
        <v>0</v>
      </c>
      <c r="O176" s="326">
        <f>'Deelnemer 9 vtg'!AP32</f>
        <v>0</v>
      </c>
      <c r="P176" s="326">
        <f>'Deelnemer 9 vtg'!AQ32</f>
        <v>0</v>
      </c>
    </row>
    <row r="177" spans="2:17" ht="16.5" customHeight="1" x14ac:dyDescent="0.3">
      <c r="B177" s="447"/>
      <c r="C177" s="294">
        <v>15</v>
      </c>
      <c r="D177" s="323" t="str">
        <f>'Deelnemer 9 vtg'!B33</f>
        <v/>
      </c>
      <c r="E177" s="324" t="str">
        <f>'Deelnemer 9 vtg'!$E$7</f>
        <v>Deelnemer 9</v>
      </c>
      <c r="F177" s="324">
        <f>'Deelnemer 9 vtg'!$D$6</f>
        <v>0</v>
      </c>
      <c r="G177" s="324">
        <f>'Deelnemer 9 vtg'!C33</f>
        <v>0</v>
      </c>
      <c r="H177" s="326">
        <f>'Deelnemer 9 vtg'!F33</f>
        <v>0</v>
      </c>
      <c r="I177" s="326">
        <f>'Deelnemer 9 vtg'!AH33</f>
        <v>0</v>
      </c>
      <c r="J177" s="326">
        <f>'Deelnemer 9 vtg'!AI33</f>
        <v>0</v>
      </c>
      <c r="K177" s="326">
        <f>'Deelnemer 9 vtg'!AJ33</f>
        <v>0</v>
      </c>
      <c r="L177" s="326">
        <f t="shared" si="17"/>
        <v>0</v>
      </c>
      <c r="M177" s="326">
        <f t="shared" si="18"/>
        <v>0</v>
      </c>
      <c r="N177" s="326">
        <f>'Deelnemer 9 vtg'!AM33</f>
        <v>0</v>
      </c>
      <c r="O177" s="326">
        <f>'Deelnemer 9 vtg'!AP33</f>
        <v>0</v>
      </c>
      <c r="P177" s="326">
        <f>'Deelnemer 9 vtg'!AQ33</f>
        <v>0</v>
      </c>
    </row>
    <row r="178" spans="2:17" s="318" customFormat="1" ht="16.5" customHeight="1" x14ac:dyDescent="0.3">
      <c r="B178" s="447">
        <f t="shared" si="14"/>
        <v>9</v>
      </c>
      <c r="C178" s="329">
        <v>1</v>
      </c>
      <c r="D178" s="330" t="str">
        <f>'Deelnemer 10 vtg'!B19</f>
        <v/>
      </c>
      <c r="E178" s="320" t="str">
        <f>'Deelnemer 10 vtg'!$E$7</f>
        <v>Deelnemer 10</v>
      </c>
      <c r="F178" s="320">
        <f>'Deelnemer 10 vtg'!$D$6</f>
        <v>0</v>
      </c>
      <c r="G178" s="320">
        <f>'Deelnemer 10 vtg'!C19</f>
        <v>0</v>
      </c>
      <c r="H178" s="321">
        <f>'Deelnemer 10 vtg'!F19</f>
        <v>0</v>
      </c>
      <c r="I178" s="321">
        <f>'Deelnemer 10 vtg'!AH19</f>
        <v>0</v>
      </c>
      <c r="J178" s="321">
        <f>'Deelnemer 10 vtg'!AI19</f>
        <v>0</v>
      </c>
      <c r="K178" s="321">
        <f>'Deelnemer 10 vtg'!AJ19</f>
        <v>0</v>
      </c>
      <c r="L178" s="321">
        <f>J178*I178</f>
        <v>0</v>
      </c>
      <c r="M178" s="321">
        <f>K178*I178</f>
        <v>0</v>
      </c>
      <c r="N178" s="321">
        <f>'Deelnemer 10 vtg'!AM19</f>
        <v>0</v>
      </c>
      <c r="O178" s="321">
        <f>'Deelnemer 10 vtg'!AP19</f>
        <v>0</v>
      </c>
      <c r="P178" s="321">
        <f>'Deelnemer 10 vtg'!AQ19</f>
        <v>0</v>
      </c>
      <c r="Q178" s="294"/>
    </row>
    <row r="179" spans="2:17" ht="16.5" customHeight="1" x14ac:dyDescent="0.3">
      <c r="B179" s="447"/>
      <c r="C179" s="294">
        <v>2</v>
      </c>
      <c r="D179" s="323" t="str">
        <f>'Deelnemer 10 vtg'!B20</f>
        <v/>
      </c>
      <c r="E179" s="324" t="str">
        <f>'Deelnemer 10 vtg'!$E$7</f>
        <v>Deelnemer 10</v>
      </c>
      <c r="F179" s="324">
        <f>'Deelnemer 10 vtg'!$D$6</f>
        <v>0</v>
      </c>
      <c r="G179" s="324">
        <f>'Deelnemer 10 vtg'!C20</f>
        <v>0</v>
      </c>
      <c r="H179" s="326">
        <f>'Deelnemer 10 vtg'!F20</f>
        <v>0</v>
      </c>
      <c r="I179" s="326">
        <f>'Deelnemer 10 vtg'!AH20</f>
        <v>0</v>
      </c>
      <c r="J179" s="326">
        <f>'Deelnemer 10 vtg'!AI20</f>
        <v>0</v>
      </c>
      <c r="K179" s="326">
        <f>'Deelnemer 10 vtg'!AJ20</f>
        <v>0</v>
      </c>
      <c r="L179" s="326">
        <f t="shared" ref="L179:L192" si="19">J179*I179</f>
        <v>0</v>
      </c>
      <c r="M179" s="326">
        <f t="shared" ref="M179:M192" si="20">K179*I179</f>
        <v>0</v>
      </c>
      <c r="N179" s="326">
        <f>'Deelnemer 10 vtg'!AM20</f>
        <v>0</v>
      </c>
      <c r="O179" s="326">
        <f>'Deelnemer 10 vtg'!AP20</f>
        <v>0</v>
      </c>
      <c r="P179" s="326">
        <f>'Deelnemer 10 vtg'!AQ20</f>
        <v>0</v>
      </c>
    </row>
    <row r="180" spans="2:17" ht="16.5" customHeight="1" x14ac:dyDescent="0.3">
      <c r="B180" s="447"/>
      <c r="C180" s="294">
        <v>3</v>
      </c>
      <c r="D180" s="323" t="str">
        <f>'Deelnemer 10 vtg'!B21</f>
        <v/>
      </c>
      <c r="E180" s="324" t="str">
        <f>'Deelnemer 10 vtg'!$E$7</f>
        <v>Deelnemer 10</v>
      </c>
      <c r="F180" s="324">
        <f>'Deelnemer 10 vtg'!$D$6</f>
        <v>0</v>
      </c>
      <c r="G180" s="324">
        <f>'Deelnemer 10 vtg'!C21</f>
        <v>0</v>
      </c>
      <c r="H180" s="326">
        <f>'Deelnemer 10 vtg'!F21</f>
        <v>0</v>
      </c>
      <c r="I180" s="326">
        <f>'Deelnemer 10 vtg'!AH21</f>
        <v>0</v>
      </c>
      <c r="J180" s="326">
        <f>'Deelnemer 10 vtg'!AI21</f>
        <v>0</v>
      </c>
      <c r="K180" s="326">
        <f>'Deelnemer 10 vtg'!AJ21</f>
        <v>0</v>
      </c>
      <c r="L180" s="326">
        <f t="shared" si="19"/>
        <v>0</v>
      </c>
      <c r="M180" s="326">
        <f t="shared" si="20"/>
        <v>0</v>
      </c>
      <c r="N180" s="326">
        <f>'Deelnemer 10 vtg'!AM21</f>
        <v>0</v>
      </c>
      <c r="O180" s="326">
        <f>'Deelnemer 10 vtg'!AP21</f>
        <v>0</v>
      </c>
      <c r="P180" s="326">
        <f>'Deelnemer 10 vtg'!AQ21</f>
        <v>0</v>
      </c>
    </row>
    <row r="181" spans="2:17" ht="16.5" customHeight="1" x14ac:dyDescent="0.3">
      <c r="B181" s="447"/>
      <c r="C181" s="294">
        <v>4</v>
      </c>
      <c r="D181" s="323" t="str">
        <f>'Deelnemer 10 vtg'!B22</f>
        <v/>
      </c>
      <c r="E181" s="324" t="str">
        <f>'Deelnemer 10 vtg'!$E$7</f>
        <v>Deelnemer 10</v>
      </c>
      <c r="F181" s="324">
        <f>'Deelnemer 10 vtg'!$D$6</f>
        <v>0</v>
      </c>
      <c r="G181" s="324">
        <f>'Deelnemer 10 vtg'!C22</f>
        <v>0</v>
      </c>
      <c r="H181" s="326">
        <f>'Deelnemer 10 vtg'!F22</f>
        <v>0</v>
      </c>
      <c r="I181" s="326">
        <f>'Deelnemer 10 vtg'!AH22</f>
        <v>0</v>
      </c>
      <c r="J181" s="326">
        <f>'Deelnemer 10 vtg'!AI22</f>
        <v>0</v>
      </c>
      <c r="K181" s="326">
        <f>'Deelnemer 10 vtg'!AJ22</f>
        <v>0</v>
      </c>
      <c r="L181" s="326">
        <f t="shared" si="19"/>
        <v>0</v>
      </c>
      <c r="M181" s="326">
        <f t="shared" si="20"/>
        <v>0</v>
      </c>
      <c r="N181" s="326">
        <f>'Deelnemer 10 vtg'!AM22</f>
        <v>0</v>
      </c>
      <c r="O181" s="326">
        <f>'Deelnemer 10 vtg'!AP22</f>
        <v>0</v>
      </c>
      <c r="P181" s="326">
        <f>'Deelnemer 10 vtg'!AQ22</f>
        <v>0</v>
      </c>
    </row>
    <row r="182" spans="2:17" ht="16.5" customHeight="1" x14ac:dyDescent="0.3">
      <c r="B182" s="447"/>
      <c r="C182" s="294">
        <v>5</v>
      </c>
      <c r="D182" s="323" t="str">
        <f>'Deelnemer 10 vtg'!B23</f>
        <v/>
      </c>
      <c r="E182" s="324" t="str">
        <f>'Deelnemer 10 vtg'!$E$7</f>
        <v>Deelnemer 10</v>
      </c>
      <c r="F182" s="324">
        <f>'Deelnemer 10 vtg'!$D$6</f>
        <v>0</v>
      </c>
      <c r="G182" s="324">
        <f>'Deelnemer 10 vtg'!C23</f>
        <v>0</v>
      </c>
      <c r="H182" s="326">
        <f>'Deelnemer 10 vtg'!F23</f>
        <v>0</v>
      </c>
      <c r="I182" s="326">
        <f>'Deelnemer 10 vtg'!AH23</f>
        <v>0</v>
      </c>
      <c r="J182" s="326">
        <f>'Deelnemer 10 vtg'!AI23</f>
        <v>0</v>
      </c>
      <c r="K182" s="326">
        <f>'Deelnemer 10 vtg'!AJ23</f>
        <v>0</v>
      </c>
      <c r="L182" s="326">
        <f t="shared" si="19"/>
        <v>0</v>
      </c>
      <c r="M182" s="326">
        <f t="shared" si="20"/>
        <v>0</v>
      </c>
      <c r="N182" s="326">
        <f>'Deelnemer 10 vtg'!AM23</f>
        <v>0</v>
      </c>
      <c r="O182" s="326">
        <f>'Deelnemer 10 vtg'!AP23</f>
        <v>0</v>
      </c>
      <c r="P182" s="326">
        <f>'Deelnemer 10 vtg'!AQ23</f>
        <v>0</v>
      </c>
    </row>
    <row r="183" spans="2:17" ht="16.5" customHeight="1" x14ac:dyDescent="0.3">
      <c r="B183" s="447"/>
      <c r="C183" s="294">
        <v>6</v>
      </c>
      <c r="D183" s="323" t="str">
        <f>'Deelnemer 10 vtg'!B24</f>
        <v/>
      </c>
      <c r="E183" s="324" t="str">
        <f>'Deelnemer 10 vtg'!$E$7</f>
        <v>Deelnemer 10</v>
      </c>
      <c r="F183" s="324">
        <f>'Deelnemer 10 vtg'!$D$6</f>
        <v>0</v>
      </c>
      <c r="G183" s="324">
        <f>'Deelnemer 10 vtg'!C24</f>
        <v>0</v>
      </c>
      <c r="H183" s="326">
        <f>'Deelnemer 10 vtg'!F24</f>
        <v>0</v>
      </c>
      <c r="I183" s="326">
        <f>'Deelnemer 10 vtg'!AH24</f>
        <v>0</v>
      </c>
      <c r="J183" s="326">
        <f>'Deelnemer 10 vtg'!AI24</f>
        <v>0</v>
      </c>
      <c r="K183" s="326">
        <f>'Deelnemer 10 vtg'!AJ24</f>
        <v>0</v>
      </c>
      <c r="L183" s="326">
        <f t="shared" si="19"/>
        <v>0</v>
      </c>
      <c r="M183" s="326">
        <f t="shared" si="20"/>
        <v>0</v>
      </c>
      <c r="N183" s="326">
        <f>'Deelnemer 10 vtg'!AM24</f>
        <v>0</v>
      </c>
      <c r="O183" s="326">
        <f>'Deelnemer 10 vtg'!AP24</f>
        <v>0</v>
      </c>
      <c r="P183" s="326">
        <f>'Deelnemer 10 vtg'!AQ24</f>
        <v>0</v>
      </c>
    </row>
    <row r="184" spans="2:17" ht="16.5" customHeight="1" x14ac:dyDescent="0.3">
      <c r="B184" s="447"/>
      <c r="C184" s="294">
        <v>7</v>
      </c>
      <c r="D184" s="323" t="str">
        <f>'Deelnemer 10 vtg'!B25</f>
        <v/>
      </c>
      <c r="E184" s="324" t="str">
        <f>'Deelnemer 10 vtg'!$E$7</f>
        <v>Deelnemer 10</v>
      </c>
      <c r="F184" s="324">
        <f>'Deelnemer 10 vtg'!$D$6</f>
        <v>0</v>
      </c>
      <c r="G184" s="324">
        <f>'Deelnemer 10 vtg'!C25</f>
        <v>0</v>
      </c>
      <c r="H184" s="326">
        <f>'Deelnemer 10 vtg'!F25</f>
        <v>0</v>
      </c>
      <c r="I184" s="326">
        <f>'Deelnemer 10 vtg'!AH25</f>
        <v>0</v>
      </c>
      <c r="J184" s="326">
        <f>'Deelnemer 10 vtg'!AI25</f>
        <v>0</v>
      </c>
      <c r="K184" s="326">
        <f>'Deelnemer 10 vtg'!AJ25</f>
        <v>0</v>
      </c>
      <c r="L184" s="326">
        <f t="shared" si="19"/>
        <v>0</v>
      </c>
      <c r="M184" s="326">
        <f t="shared" si="20"/>
        <v>0</v>
      </c>
      <c r="N184" s="326">
        <f>'Deelnemer 10 vtg'!AM25</f>
        <v>0</v>
      </c>
      <c r="O184" s="326">
        <f>'Deelnemer 10 vtg'!AP25</f>
        <v>0</v>
      </c>
      <c r="P184" s="326">
        <f>'Deelnemer 10 vtg'!AQ25</f>
        <v>0</v>
      </c>
    </row>
    <row r="185" spans="2:17" ht="16.5" customHeight="1" x14ac:dyDescent="0.3">
      <c r="B185" s="447"/>
      <c r="C185" s="294">
        <v>8</v>
      </c>
      <c r="D185" s="323" t="str">
        <f>'Deelnemer 10 vtg'!B26</f>
        <v/>
      </c>
      <c r="E185" s="324" t="str">
        <f>'Deelnemer 10 vtg'!$E$7</f>
        <v>Deelnemer 10</v>
      </c>
      <c r="F185" s="324">
        <f>'Deelnemer 10 vtg'!$D$6</f>
        <v>0</v>
      </c>
      <c r="G185" s="324">
        <f>'Deelnemer 10 vtg'!C26</f>
        <v>0</v>
      </c>
      <c r="H185" s="326">
        <f>'Deelnemer 10 vtg'!F26</f>
        <v>0</v>
      </c>
      <c r="I185" s="326">
        <f>'Deelnemer 10 vtg'!AH26</f>
        <v>0</v>
      </c>
      <c r="J185" s="326">
        <f>'Deelnemer 10 vtg'!AI26</f>
        <v>0</v>
      </c>
      <c r="K185" s="326">
        <f>'Deelnemer 10 vtg'!AJ26</f>
        <v>0</v>
      </c>
      <c r="L185" s="326">
        <f t="shared" si="19"/>
        <v>0</v>
      </c>
      <c r="M185" s="326">
        <f t="shared" si="20"/>
        <v>0</v>
      </c>
      <c r="N185" s="326">
        <f>'Deelnemer 10 vtg'!AM26</f>
        <v>0</v>
      </c>
      <c r="O185" s="326">
        <f>'Deelnemer 10 vtg'!AP26</f>
        <v>0</v>
      </c>
      <c r="P185" s="326">
        <f>'Deelnemer 10 vtg'!AQ26</f>
        <v>0</v>
      </c>
    </row>
    <row r="186" spans="2:17" ht="16.5" customHeight="1" x14ac:dyDescent="0.3">
      <c r="B186" s="447"/>
      <c r="C186" s="294">
        <v>9</v>
      </c>
      <c r="D186" s="323" t="str">
        <f>'Deelnemer 10 vtg'!B27</f>
        <v/>
      </c>
      <c r="E186" s="324" t="str">
        <f>'Deelnemer 10 vtg'!$E$7</f>
        <v>Deelnemer 10</v>
      </c>
      <c r="F186" s="324">
        <f>'Deelnemer 10 vtg'!$D$6</f>
        <v>0</v>
      </c>
      <c r="G186" s="324">
        <f>'Deelnemer 10 vtg'!C27</f>
        <v>0</v>
      </c>
      <c r="H186" s="326">
        <f>'Deelnemer 10 vtg'!F27</f>
        <v>0</v>
      </c>
      <c r="I186" s="326">
        <f>'Deelnemer 10 vtg'!AH27</f>
        <v>0</v>
      </c>
      <c r="J186" s="326">
        <f>'Deelnemer 10 vtg'!AI27</f>
        <v>0</v>
      </c>
      <c r="K186" s="326">
        <f>'Deelnemer 10 vtg'!AJ27</f>
        <v>0</v>
      </c>
      <c r="L186" s="326">
        <f t="shared" si="19"/>
        <v>0</v>
      </c>
      <c r="M186" s="326">
        <f t="shared" si="20"/>
        <v>0</v>
      </c>
      <c r="N186" s="326">
        <f>'Deelnemer 10 vtg'!AM27</f>
        <v>0</v>
      </c>
      <c r="O186" s="326">
        <f>'Deelnemer 10 vtg'!AP27</f>
        <v>0</v>
      </c>
      <c r="P186" s="326">
        <f>'Deelnemer 10 vtg'!AQ27</f>
        <v>0</v>
      </c>
    </row>
    <row r="187" spans="2:17" ht="16.5" customHeight="1" x14ac:dyDescent="0.3">
      <c r="B187" s="447"/>
      <c r="C187" s="294">
        <v>10</v>
      </c>
      <c r="D187" s="323" t="str">
        <f>'Deelnemer 10 vtg'!B28</f>
        <v/>
      </c>
      <c r="E187" s="324" t="str">
        <f>'Deelnemer 10 vtg'!$E$7</f>
        <v>Deelnemer 10</v>
      </c>
      <c r="F187" s="324">
        <f>'Deelnemer 10 vtg'!$D$6</f>
        <v>0</v>
      </c>
      <c r="G187" s="324">
        <f>'Deelnemer 10 vtg'!C28</f>
        <v>0</v>
      </c>
      <c r="H187" s="326">
        <f>'Deelnemer 10 vtg'!F28</f>
        <v>0</v>
      </c>
      <c r="I187" s="326">
        <f>'Deelnemer 10 vtg'!AH28</f>
        <v>0</v>
      </c>
      <c r="J187" s="326">
        <f>'Deelnemer 10 vtg'!AI28</f>
        <v>0</v>
      </c>
      <c r="K187" s="326">
        <f>'Deelnemer 10 vtg'!AJ28</f>
        <v>0</v>
      </c>
      <c r="L187" s="326">
        <f t="shared" si="19"/>
        <v>0</v>
      </c>
      <c r="M187" s="326">
        <f t="shared" si="20"/>
        <v>0</v>
      </c>
      <c r="N187" s="326">
        <f>'Deelnemer 10 vtg'!AM28</f>
        <v>0</v>
      </c>
      <c r="O187" s="326">
        <f>'Deelnemer 10 vtg'!AP28</f>
        <v>0</v>
      </c>
      <c r="P187" s="326">
        <f>'Deelnemer 10 vtg'!AQ28</f>
        <v>0</v>
      </c>
    </row>
    <row r="188" spans="2:17" ht="16.5" customHeight="1" x14ac:dyDescent="0.3">
      <c r="B188" s="447"/>
      <c r="C188" s="294">
        <v>11</v>
      </c>
      <c r="D188" s="323" t="str">
        <f>'Deelnemer 10 vtg'!B29</f>
        <v/>
      </c>
      <c r="E188" s="324" t="str">
        <f>'Deelnemer 10 vtg'!$E$7</f>
        <v>Deelnemer 10</v>
      </c>
      <c r="F188" s="324">
        <f>'Deelnemer 10 vtg'!$D$6</f>
        <v>0</v>
      </c>
      <c r="G188" s="324">
        <f>'Deelnemer 10 vtg'!C29</f>
        <v>0</v>
      </c>
      <c r="H188" s="326">
        <f>'Deelnemer 10 vtg'!F29</f>
        <v>0</v>
      </c>
      <c r="I188" s="326">
        <f>'Deelnemer 10 vtg'!AH29</f>
        <v>0</v>
      </c>
      <c r="J188" s="326">
        <f>'Deelnemer 10 vtg'!AI29</f>
        <v>0</v>
      </c>
      <c r="K188" s="326">
        <f>'Deelnemer 10 vtg'!AJ29</f>
        <v>0</v>
      </c>
      <c r="L188" s="326">
        <f t="shared" si="19"/>
        <v>0</v>
      </c>
      <c r="M188" s="326">
        <f t="shared" si="20"/>
        <v>0</v>
      </c>
      <c r="N188" s="326">
        <f>'Deelnemer 10 vtg'!AM29</f>
        <v>0</v>
      </c>
      <c r="O188" s="326">
        <f>'Deelnemer 10 vtg'!AP29</f>
        <v>0</v>
      </c>
      <c r="P188" s="326">
        <f>'Deelnemer 10 vtg'!AQ29</f>
        <v>0</v>
      </c>
    </row>
    <row r="189" spans="2:17" ht="16.5" customHeight="1" x14ac:dyDescent="0.3">
      <c r="B189" s="447"/>
      <c r="C189" s="294">
        <v>12</v>
      </c>
      <c r="D189" s="323" t="str">
        <f>'Deelnemer 10 vtg'!B30</f>
        <v/>
      </c>
      <c r="E189" s="324" t="str">
        <f>'Deelnemer 10 vtg'!$E$7</f>
        <v>Deelnemer 10</v>
      </c>
      <c r="F189" s="324">
        <f>'Deelnemer 10 vtg'!$D$6</f>
        <v>0</v>
      </c>
      <c r="G189" s="324">
        <f>'Deelnemer 10 vtg'!C30</f>
        <v>0</v>
      </c>
      <c r="H189" s="326">
        <f>'Deelnemer 10 vtg'!F30</f>
        <v>0</v>
      </c>
      <c r="I189" s="326">
        <f>'Deelnemer 10 vtg'!AH30</f>
        <v>0</v>
      </c>
      <c r="J189" s="326">
        <f>'Deelnemer 10 vtg'!AI30</f>
        <v>0</v>
      </c>
      <c r="K189" s="326">
        <f>'Deelnemer 10 vtg'!AJ30</f>
        <v>0</v>
      </c>
      <c r="L189" s="326">
        <f t="shared" si="19"/>
        <v>0</v>
      </c>
      <c r="M189" s="326">
        <f t="shared" si="20"/>
        <v>0</v>
      </c>
      <c r="N189" s="326">
        <f>'Deelnemer 10 vtg'!AM30</f>
        <v>0</v>
      </c>
      <c r="O189" s="326">
        <f>'Deelnemer 10 vtg'!AP30</f>
        <v>0</v>
      </c>
      <c r="P189" s="326">
        <f>'Deelnemer 10 vtg'!AQ30</f>
        <v>0</v>
      </c>
    </row>
    <row r="190" spans="2:17" ht="16.5" customHeight="1" x14ac:dyDescent="0.3">
      <c r="B190" s="447"/>
      <c r="C190" s="294">
        <v>13</v>
      </c>
      <c r="D190" s="323" t="str">
        <f>'Deelnemer 10 vtg'!B31</f>
        <v/>
      </c>
      <c r="E190" s="324" t="str">
        <f>'Deelnemer 10 vtg'!$E$7</f>
        <v>Deelnemer 10</v>
      </c>
      <c r="F190" s="324">
        <f>'Deelnemer 10 vtg'!$D$6</f>
        <v>0</v>
      </c>
      <c r="G190" s="324">
        <f>'Deelnemer 10 vtg'!C31</f>
        <v>0</v>
      </c>
      <c r="H190" s="326">
        <f>'Deelnemer 10 vtg'!F31</f>
        <v>0</v>
      </c>
      <c r="I190" s="326">
        <f>'Deelnemer 10 vtg'!AH31</f>
        <v>0</v>
      </c>
      <c r="J190" s="326">
        <f>'Deelnemer 10 vtg'!AI31</f>
        <v>0</v>
      </c>
      <c r="K190" s="326">
        <f>'Deelnemer 10 vtg'!AJ31</f>
        <v>0</v>
      </c>
      <c r="L190" s="326">
        <f t="shared" si="19"/>
        <v>0</v>
      </c>
      <c r="M190" s="326">
        <f t="shared" si="20"/>
        <v>0</v>
      </c>
      <c r="N190" s="326">
        <f>'Deelnemer 10 vtg'!AM31</f>
        <v>0</v>
      </c>
      <c r="O190" s="326">
        <f>'Deelnemer 10 vtg'!AP31</f>
        <v>0</v>
      </c>
      <c r="P190" s="326">
        <f>'Deelnemer 10 vtg'!AQ31</f>
        <v>0</v>
      </c>
    </row>
    <row r="191" spans="2:17" ht="16.5" customHeight="1" x14ac:dyDescent="0.3">
      <c r="B191" s="447"/>
      <c r="C191" s="294">
        <v>14</v>
      </c>
      <c r="D191" s="323" t="str">
        <f>'Deelnemer 10 vtg'!B32</f>
        <v/>
      </c>
      <c r="E191" s="324" t="str">
        <f>'Deelnemer 10 vtg'!$E$7</f>
        <v>Deelnemer 10</v>
      </c>
      <c r="F191" s="324">
        <f>'Deelnemer 10 vtg'!$D$6</f>
        <v>0</v>
      </c>
      <c r="G191" s="324">
        <f>'Deelnemer 10 vtg'!C32</f>
        <v>0</v>
      </c>
      <c r="H191" s="326">
        <f>'Deelnemer 10 vtg'!F32</f>
        <v>0</v>
      </c>
      <c r="I191" s="326">
        <f>'Deelnemer 10 vtg'!AH32</f>
        <v>0</v>
      </c>
      <c r="J191" s="326">
        <f>'Deelnemer 10 vtg'!AI32</f>
        <v>0</v>
      </c>
      <c r="K191" s="326">
        <f>'Deelnemer 10 vtg'!AJ32</f>
        <v>0</v>
      </c>
      <c r="L191" s="326">
        <f t="shared" si="19"/>
        <v>0</v>
      </c>
      <c r="M191" s="326">
        <f t="shared" si="20"/>
        <v>0</v>
      </c>
      <c r="N191" s="326">
        <f>'Deelnemer 10 vtg'!AM32</f>
        <v>0</v>
      </c>
      <c r="O191" s="326">
        <f>'Deelnemer 10 vtg'!AP32</f>
        <v>0</v>
      </c>
      <c r="P191" s="326">
        <f>'Deelnemer 10 vtg'!AQ32</f>
        <v>0</v>
      </c>
    </row>
    <row r="192" spans="2:17" ht="16.5" customHeight="1" x14ac:dyDescent="0.3">
      <c r="B192" s="447"/>
      <c r="C192" s="294">
        <v>15</v>
      </c>
      <c r="D192" s="323" t="str">
        <f>'Deelnemer 10 vtg'!B33</f>
        <v/>
      </c>
      <c r="E192" s="324" t="str">
        <f>'Deelnemer 10 vtg'!$E$7</f>
        <v>Deelnemer 10</v>
      </c>
      <c r="F192" s="324">
        <f>'Deelnemer 10 vtg'!$D$6</f>
        <v>0</v>
      </c>
      <c r="G192" s="324">
        <f>'Deelnemer 10 vtg'!C33</f>
        <v>0</v>
      </c>
      <c r="H192" s="326">
        <f>'Deelnemer 10 vtg'!F33</f>
        <v>0</v>
      </c>
      <c r="I192" s="326">
        <f>'Deelnemer 10 vtg'!AH33</f>
        <v>0</v>
      </c>
      <c r="J192" s="326">
        <f>'Deelnemer 10 vtg'!AI33</f>
        <v>0</v>
      </c>
      <c r="K192" s="326">
        <f>'Deelnemer 10 vtg'!AJ33</f>
        <v>0</v>
      </c>
      <c r="L192" s="326">
        <f t="shared" si="19"/>
        <v>0</v>
      </c>
      <c r="M192" s="326">
        <f t="shared" si="20"/>
        <v>0</v>
      </c>
      <c r="N192" s="326">
        <f>'Deelnemer 10 vtg'!AM33</f>
        <v>0</v>
      </c>
      <c r="O192" s="326">
        <f>'Deelnemer 10 vtg'!AP33</f>
        <v>0</v>
      </c>
      <c r="P192" s="326">
        <f>'Deelnemer 10 vtg'!AQ33</f>
        <v>0</v>
      </c>
    </row>
    <row r="193" spans="2:17" s="318" customFormat="1" ht="16.5" customHeight="1" x14ac:dyDescent="0.3">
      <c r="B193" s="447">
        <f t="shared" si="14"/>
        <v>10</v>
      </c>
      <c r="C193" s="329">
        <v>1</v>
      </c>
      <c r="D193" s="319" t="str">
        <f>'Deelnemer 11 vtg'!B19</f>
        <v/>
      </c>
      <c r="E193" s="320" t="str">
        <f>'Deelnemer 11 vtg'!$E$7</f>
        <v>Deelnemer 11</v>
      </c>
      <c r="F193" s="320">
        <f>'Deelnemer 11 vtg'!$D$6</f>
        <v>0</v>
      </c>
      <c r="G193" s="320" t="str">
        <f>'Deelnemer 11 vtg'!C19</f>
        <v xml:space="preserve"> - </v>
      </c>
      <c r="H193" s="321">
        <f>'Deelnemer 11 vtg'!F19</f>
        <v>0</v>
      </c>
      <c r="I193" s="321">
        <f>'Deelnemer 11 vtg'!AH19</f>
        <v>0</v>
      </c>
      <c r="J193" s="321">
        <f>'Deelnemer 11 vtg'!AI19</f>
        <v>0</v>
      </c>
      <c r="K193" s="321">
        <f>'Deelnemer 11 vtg'!AJ19</f>
        <v>0</v>
      </c>
      <c r="L193" s="321">
        <f>J193*I193</f>
        <v>0</v>
      </c>
      <c r="M193" s="321">
        <f>K193*I193</f>
        <v>0</v>
      </c>
      <c r="N193" s="321">
        <f>'Deelnemer 11 vtg'!AM19</f>
        <v>0</v>
      </c>
      <c r="O193" s="321">
        <f>'Deelnemer 11 vtg'!AP19</f>
        <v>0</v>
      </c>
      <c r="P193" s="321">
        <f>'Deelnemer 11 vtg'!AQ19</f>
        <v>0</v>
      </c>
      <c r="Q193" s="294"/>
    </row>
    <row r="194" spans="2:17" ht="16.5" customHeight="1" x14ac:dyDescent="0.3">
      <c r="B194" s="447"/>
      <c r="C194" s="294">
        <v>2</v>
      </c>
      <c r="D194" s="323" t="str">
        <f>'Deelnemer 11 vtg'!B20</f>
        <v/>
      </c>
      <c r="E194" s="324" t="str">
        <f>'Deelnemer 11 vtg'!$E$7</f>
        <v>Deelnemer 11</v>
      </c>
      <c r="F194" s="324">
        <f>'Deelnemer 11 vtg'!$D$6</f>
        <v>0</v>
      </c>
      <c r="G194" s="324" t="str">
        <f>'Deelnemer 11 vtg'!C20</f>
        <v xml:space="preserve"> - </v>
      </c>
      <c r="H194" s="326">
        <f>'Deelnemer 11 vtg'!F20</f>
        <v>0</v>
      </c>
      <c r="I194" s="326">
        <f>'Deelnemer 11 vtg'!AH20</f>
        <v>0</v>
      </c>
      <c r="J194" s="326">
        <f>'Deelnemer 11 vtg'!AI20</f>
        <v>0</v>
      </c>
      <c r="K194" s="326">
        <f>'Deelnemer 11 vtg'!AJ20</f>
        <v>0</v>
      </c>
      <c r="L194" s="326">
        <f t="shared" ref="L194:L207" si="21">J194*I194</f>
        <v>0</v>
      </c>
      <c r="M194" s="326">
        <f t="shared" ref="M194:M207" si="22">K194*I194</f>
        <v>0</v>
      </c>
      <c r="N194" s="326">
        <f>'Deelnemer 11 vtg'!AM20</f>
        <v>0</v>
      </c>
      <c r="O194" s="326">
        <f>'Deelnemer 11 vtg'!AP20</f>
        <v>0</v>
      </c>
      <c r="P194" s="326">
        <f>'Deelnemer 11 vtg'!AQ20</f>
        <v>0</v>
      </c>
    </row>
    <row r="195" spans="2:17" ht="16.5" customHeight="1" x14ac:dyDescent="0.3">
      <c r="B195" s="447"/>
      <c r="C195" s="294">
        <v>3</v>
      </c>
      <c r="D195" s="323" t="str">
        <f>'Deelnemer 11 vtg'!B21</f>
        <v/>
      </c>
      <c r="E195" s="324" t="str">
        <f>'Deelnemer 11 vtg'!$E$7</f>
        <v>Deelnemer 11</v>
      </c>
      <c r="F195" s="324">
        <f>'Deelnemer 11 vtg'!$D$6</f>
        <v>0</v>
      </c>
      <c r="G195" s="324" t="str">
        <f>'Deelnemer 11 vtg'!C21</f>
        <v xml:space="preserve"> - </v>
      </c>
      <c r="H195" s="326">
        <f>'Deelnemer 11 vtg'!F21</f>
        <v>0</v>
      </c>
      <c r="I195" s="326">
        <f>'Deelnemer 11 vtg'!AH21</f>
        <v>0</v>
      </c>
      <c r="J195" s="326">
        <f>'Deelnemer 11 vtg'!AI21</f>
        <v>0</v>
      </c>
      <c r="K195" s="326">
        <f>'Deelnemer 11 vtg'!AJ21</f>
        <v>0</v>
      </c>
      <c r="L195" s="326">
        <f t="shared" si="21"/>
        <v>0</v>
      </c>
      <c r="M195" s="326">
        <f t="shared" si="22"/>
        <v>0</v>
      </c>
      <c r="N195" s="326">
        <f>'Deelnemer 11 vtg'!AM21</f>
        <v>0</v>
      </c>
      <c r="O195" s="326">
        <f>'Deelnemer 11 vtg'!AP21</f>
        <v>0</v>
      </c>
      <c r="P195" s="326">
        <f>'Deelnemer 11 vtg'!AQ21</f>
        <v>0</v>
      </c>
    </row>
    <row r="196" spans="2:17" ht="16.5" customHeight="1" x14ac:dyDescent="0.3">
      <c r="B196" s="447"/>
      <c r="C196" s="294">
        <v>4</v>
      </c>
      <c r="D196" s="323" t="str">
        <f>'Deelnemer 11 vtg'!B22</f>
        <v/>
      </c>
      <c r="E196" s="324" t="str">
        <f>'Deelnemer 11 vtg'!$E$7</f>
        <v>Deelnemer 11</v>
      </c>
      <c r="F196" s="324">
        <f>'Deelnemer 11 vtg'!$D$6</f>
        <v>0</v>
      </c>
      <c r="G196" s="324" t="str">
        <f>'Deelnemer 11 vtg'!C22</f>
        <v xml:space="preserve"> - </v>
      </c>
      <c r="H196" s="326">
        <f>'Deelnemer 11 vtg'!F22</f>
        <v>0</v>
      </c>
      <c r="I196" s="326">
        <f>'Deelnemer 11 vtg'!AH22</f>
        <v>0</v>
      </c>
      <c r="J196" s="326">
        <f>'Deelnemer 11 vtg'!AI22</f>
        <v>0</v>
      </c>
      <c r="K196" s="326">
        <f>'Deelnemer 11 vtg'!AJ22</f>
        <v>0</v>
      </c>
      <c r="L196" s="326">
        <f t="shared" si="21"/>
        <v>0</v>
      </c>
      <c r="M196" s="326">
        <f t="shared" si="22"/>
        <v>0</v>
      </c>
      <c r="N196" s="326">
        <f>'Deelnemer 11 vtg'!AM22</f>
        <v>0</v>
      </c>
      <c r="O196" s="326">
        <f>'Deelnemer 11 vtg'!AP22</f>
        <v>0</v>
      </c>
      <c r="P196" s="326">
        <f>'Deelnemer 11 vtg'!AQ22</f>
        <v>0</v>
      </c>
    </row>
    <row r="197" spans="2:17" ht="16.5" customHeight="1" x14ac:dyDescent="0.3">
      <c r="B197" s="447"/>
      <c r="C197" s="294">
        <v>5</v>
      </c>
      <c r="D197" s="323" t="str">
        <f>'Deelnemer 11 vtg'!B23</f>
        <v/>
      </c>
      <c r="E197" s="324" t="str">
        <f>'Deelnemer 11 vtg'!$E$7</f>
        <v>Deelnemer 11</v>
      </c>
      <c r="F197" s="324">
        <f>'Deelnemer 11 vtg'!$D$6</f>
        <v>0</v>
      </c>
      <c r="G197" s="324" t="str">
        <f>'Deelnemer 11 vtg'!C23</f>
        <v xml:space="preserve"> - </v>
      </c>
      <c r="H197" s="326">
        <f>'Deelnemer 11 vtg'!F23</f>
        <v>0</v>
      </c>
      <c r="I197" s="326">
        <f>'Deelnemer 11 vtg'!AH23</f>
        <v>0</v>
      </c>
      <c r="J197" s="326">
        <f>'Deelnemer 11 vtg'!AI23</f>
        <v>0</v>
      </c>
      <c r="K197" s="326">
        <f>'Deelnemer 11 vtg'!AJ23</f>
        <v>0</v>
      </c>
      <c r="L197" s="326">
        <f t="shared" si="21"/>
        <v>0</v>
      </c>
      <c r="M197" s="326">
        <f t="shared" si="22"/>
        <v>0</v>
      </c>
      <c r="N197" s="326">
        <f>'Deelnemer 11 vtg'!AM23</f>
        <v>0</v>
      </c>
      <c r="O197" s="326">
        <f>'Deelnemer 11 vtg'!AP23</f>
        <v>0</v>
      </c>
      <c r="P197" s="326">
        <f>'Deelnemer 11 vtg'!AQ23</f>
        <v>0</v>
      </c>
    </row>
    <row r="198" spans="2:17" ht="16.5" customHeight="1" x14ac:dyDescent="0.3">
      <c r="B198" s="447"/>
      <c r="C198" s="294">
        <v>6</v>
      </c>
      <c r="D198" s="323" t="str">
        <f>'Deelnemer 11 vtg'!B24</f>
        <v/>
      </c>
      <c r="E198" s="324" t="str">
        <f>'Deelnemer 11 vtg'!$E$7</f>
        <v>Deelnemer 11</v>
      </c>
      <c r="F198" s="324">
        <f>'Deelnemer 11 vtg'!$D$6</f>
        <v>0</v>
      </c>
      <c r="G198" s="324" t="str">
        <f>'Deelnemer 11 vtg'!C24</f>
        <v xml:space="preserve"> - </v>
      </c>
      <c r="H198" s="326">
        <f>'Deelnemer 11 vtg'!F24</f>
        <v>0</v>
      </c>
      <c r="I198" s="326">
        <f>'Deelnemer 11 vtg'!AH24</f>
        <v>0</v>
      </c>
      <c r="J198" s="326">
        <f>'Deelnemer 11 vtg'!AI24</f>
        <v>0</v>
      </c>
      <c r="K198" s="326">
        <f>'Deelnemer 11 vtg'!AJ24</f>
        <v>0</v>
      </c>
      <c r="L198" s="326">
        <f t="shared" si="21"/>
        <v>0</v>
      </c>
      <c r="M198" s="326">
        <f t="shared" si="22"/>
        <v>0</v>
      </c>
      <c r="N198" s="326">
        <f>'Deelnemer 11 vtg'!AM24</f>
        <v>0</v>
      </c>
      <c r="O198" s="326">
        <f>'Deelnemer 11 vtg'!AP24</f>
        <v>0</v>
      </c>
      <c r="P198" s="326">
        <f>'Deelnemer 11 vtg'!AQ24</f>
        <v>0</v>
      </c>
    </row>
    <row r="199" spans="2:17" ht="16.5" customHeight="1" x14ac:dyDescent="0.3">
      <c r="B199" s="447"/>
      <c r="C199" s="294">
        <v>7</v>
      </c>
      <c r="D199" s="323" t="str">
        <f>'Deelnemer 11 vtg'!B25</f>
        <v/>
      </c>
      <c r="E199" s="324" t="str">
        <f>'Deelnemer 11 vtg'!$E$7</f>
        <v>Deelnemer 11</v>
      </c>
      <c r="F199" s="324">
        <f>'Deelnemer 11 vtg'!$D$6</f>
        <v>0</v>
      </c>
      <c r="G199" s="324" t="str">
        <f>'Deelnemer 11 vtg'!C25</f>
        <v xml:space="preserve"> - </v>
      </c>
      <c r="H199" s="326">
        <f>'Deelnemer 11 vtg'!F25</f>
        <v>0</v>
      </c>
      <c r="I199" s="326">
        <f>'Deelnemer 11 vtg'!AH25</f>
        <v>0</v>
      </c>
      <c r="J199" s="326">
        <f>'Deelnemer 11 vtg'!AI25</f>
        <v>0</v>
      </c>
      <c r="K199" s="326">
        <f>'Deelnemer 11 vtg'!AJ25</f>
        <v>0</v>
      </c>
      <c r="L199" s="326">
        <f t="shared" si="21"/>
        <v>0</v>
      </c>
      <c r="M199" s="326">
        <f t="shared" si="22"/>
        <v>0</v>
      </c>
      <c r="N199" s="326">
        <f>'Deelnemer 11 vtg'!AM25</f>
        <v>0</v>
      </c>
      <c r="O199" s="326">
        <f>'Deelnemer 11 vtg'!AP25</f>
        <v>0</v>
      </c>
      <c r="P199" s="326">
        <f>'Deelnemer 11 vtg'!AQ25</f>
        <v>0</v>
      </c>
    </row>
    <row r="200" spans="2:17" ht="16.5" customHeight="1" x14ac:dyDescent="0.3">
      <c r="B200" s="447"/>
      <c r="C200" s="294">
        <v>8</v>
      </c>
      <c r="D200" s="323" t="str">
        <f>'Deelnemer 11 vtg'!B26</f>
        <v/>
      </c>
      <c r="E200" s="324" t="str">
        <f>'Deelnemer 11 vtg'!$E$7</f>
        <v>Deelnemer 11</v>
      </c>
      <c r="F200" s="324">
        <f>'Deelnemer 11 vtg'!$D$6</f>
        <v>0</v>
      </c>
      <c r="G200" s="324" t="str">
        <f>'Deelnemer 11 vtg'!C26</f>
        <v xml:space="preserve"> - </v>
      </c>
      <c r="H200" s="326">
        <f>'Deelnemer 11 vtg'!F26</f>
        <v>0</v>
      </c>
      <c r="I200" s="326">
        <f>'Deelnemer 11 vtg'!AH26</f>
        <v>0</v>
      </c>
      <c r="J200" s="326">
        <f>'Deelnemer 11 vtg'!AI26</f>
        <v>0</v>
      </c>
      <c r="K200" s="326">
        <f>'Deelnemer 11 vtg'!AJ26</f>
        <v>0</v>
      </c>
      <c r="L200" s="326">
        <f t="shared" si="21"/>
        <v>0</v>
      </c>
      <c r="M200" s="326">
        <f t="shared" si="22"/>
        <v>0</v>
      </c>
      <c r="N200" s="326">
        <f>'Deelnemer 11 vtg'!AM26</f>
        <v>0</v>
      </c>
      <c r="O200" s="326">
        <f>'Deelnemer 11 vtg'!AP26</f>
        <v>0</v>
      </c>
      <c r="P200" s="326">
        <f>'Deelnemer 11 vtg'!AQ26</f>
        <v>0</v>
      </c>
    </row>
    <row r="201" spans="2:17" ht="16.5" customHeight="1" x14ac:dyDescent="0.3">
      <c r="B201" s="447"/>
      <c r="C201" s="294">
        <v>9</v>
      </c>
      <c r="D201" s="323" t="str">
        <f>'Deelnemer 11 vtg'!B27</f>
        <v/>
      </c>
      <c r="E201" s="324" t="str">
        <f>'Deelnemer 11 vtg'!$E$7</f>
        <v>Deelnemer 11</v>
      </c>
      <c r="F201" s="324">
        <f>'Deelnemer 11 vtg'!$D$6</f>
        <v>0</v>
      </c>
      <c r="G201" s="324" t="str">
        <f>'Deelnemer 11 vtg'!C27</f>
        <v xml:space="preserve"> - </v>
      </c>
      <c r="H201" s="326">
        <f>'Deelnemer 11 vtg'!F27</f>
        <v>0</v>
      </c>
      <c r="I201" s="326">
        <f>'Deelnemer 11 vtg'!AH27</f>
        <v>0</v>
      </c>
      <c r="J201" s="326">
        <f>'Deelnemer 11 vtg'!AI27</f>
        <v>0</v>
      </c>
      <c r="K201" s="326">
        <f>'Deelnemer 11 vtg'!AJ27</f>
        <v>0</v>
      </c>
      <c r="L201" s="326">
        <f t="shared" si="21"/>
        <v>0</v>
      </c>
      <c r="M201" s="326">
        <f t="shared" si="22"/>
        <v>0</v>
      </c>
      <c r="N201" s="326">
        <f>'Deelnemer 11 vtg'!AM27</f>
        <v>0</v>
      </c>
      <c r="O201" s="326">
        <f>'Deelnemer 11 vtg'!AP27</f>
        <v>0</v>
      </c>
      <c r="P201" s="326">
        <f>'Deelnemer 11 vtg'!AQ27</f>
        <v>0</v>
      </c>
    </row>
    <row r="202" spans="2:17" ht="16.5" customHeight="1" x14ac:dyDescent="0.3">
      <c r="B202" s="447"/>
      <c r="C202" s="294">
        <v>10</v>
      </c>
      <c r="D202" s="323" t="str">
        <f>'Deelnemer 11 vtg'!B28</f>
        <v/>
      </c>
      <c r="E202" s="324" t="str">
        <f>'Deelnemer 11 vtg'!$E$7</f>
        <v>Deelnemer 11</v>
      </c>
      <c r="F202" s="324">
        <f>'Deelnemer 11 vtg'!$D$6</f>
        <v>0</v>
      </c>
      <c r="G202" s="324" t="str">
        <f>'Deelnemer 11 vtg'!C28</f>
        <v xml:space="preserve"> - </v>
      </c>
      <c r="H202" s="326">
        <f>'Deelnemer 11 vtg'!F28</f>
        <v>0</v>
      </c>
      <c r="I202" s="326">
        <f>'Deelnemer 11 vtg'!AH28</f>
        <v>0</v>
      </c>
      <c r="J202" s="326">
        <f>'Deelnemer 11 vtg'!AI28</f>
        <v>0</v>
      </c>
      <c r="K202" s="326">
        <f>'Deelnemer 11 vtg'!AJ28</f>
        <v>0</v>
      </c>
      <c r="L202" s="326">
        <f t="shared" si="21"/>
        <v>0</v>
      </c>
      <c r="M202" s="326">
        <f t="shared" si="22"/>
        <v>0</v>
      </c>
      <c r="N202" s="326">
        <f>'Deelnemer 11 vtg'!AM28</f>
        <v>0</v>
      </c>
      <c r="O202" s="326">
        <f>'Deelnemer 11 vtg'!AP28</f>
        <v>0</v>
      </c>
      <c r="P202" s="326">
        <f>'Deelnemer 11 vtg'!AQ28</f>
        <v>0</v>
      </c>
    </row>
    <row r="203" spans="2:17" ht="16.5" customHeight="1" x14ac:dyDescent="0.3">
      <c r="B203" s="447"/>
      <c r="C203" s="294">
        <v>11</v>
      </c>
      <c r="D203" s="323" t="str">
        <f>'Deelnemer 11 vtg'!B29</f>
        <v/>
      </c>
      <c r="E203" s="324" t="str">
        <f>'Deelnemer 11 vtg'!$E$7</f>
        <v>Deelnemer 11</v>
      </c>
      <c r="F203" s="324">
        <f>'Deelnemer 11 vtg'!$D$6</f>
        <v>0</v>
      </c>
      <c r="G203" s="324" t="str">
        <f>'Deelnemer 11 vtg'!C29</f>
        <v xml:space="preserve"> - </v>
      </c>
      <c r="H203" s="326">
        <f>'Deelnemer 11 vtg'!F29</f>
        <v>0</v>
      </c>
      <c r="I203" s="326">
        <f>'Deelnemer 11 vtg'!AH29</f>
        <v>0</v>
      </c>
      <c r="J203" s="326">
        <f>'Deelnemer 11 vtg'!AI29</f>
        <v>0</v>
      </c>
      <c r="K203" s="326">
        <f>'Deelnemer 11 vtg'!AJ29</f>
        <v>0</v>
      </c>
      <c r="L203" s="326">
        <f t="shared" si="21"/>
        <v>0</v>
      </c>
      <c r="M203" s="326">
        <f t="shared" si="22"/>
        <v>0</v>
      </c>
      <c r="N203" s="326">
        <f>'Deelnemer 11 vtg'!AM29</f>
        <v>0</v>
      </c>
      <c r="O203" s="326">
        <f>'Deelnemer 11 vtg'!AP29</f>
        <v>0</v>
      </c>
      <c r="P203" s="326">
        <f>'Deelnemer 11 vtg'!AQ29</f>
        <v>0</v>
      </c>
    </row>
    <row r="204" spans="2:17" ht="16.5" customHeight="1" x14ac:dyDescent="0.3">
      <c r="B204" s="447"/>
      <c r="C204" s="294">
        <v>12</v>
      </c>
      <c r="D204" s="323" t="str">
        <f>'Deelnemer 11 vtg'!B30</f>
        <v/>
      </c>
      <c r="E204" s="324" t="str">
        <f>'Deelnemer 11 vtg'!$E$7</f>
        <v>Deelnemer 11</v>
      </c>
      <c r="F204" s="324">
        <f>'Deelnemer 11 vtg'!$D$6</f>
        <v>0</v>
      </c>
      <c r="G204" s="324" t="str">
        <f>'Deelnemer 11 vtg'!C30</f>
        <v xml:space="preserve"> - </v>
      </c>
      <c r="H204" s="326">
        <f>'Deelnemer 11 vtg'!F30</f>
        <v>0</v>
      </c>
      <c r="I204" s="326">
        <f>'Deelnemer 11 vtg'!AH30</f>
        <v>0</v>
      </c>
      <c r="J204" s="326">
        <f>'Deelnemer 11 vtg'!AI30</f>
        <v>0</v>
      </c>
      <c r="K204" s="326">
        <f>'Deelnemer 11 vtg'!AJ30</f>
        <v>0</v>
      </c>
      <c r="L204" s="326">
        <f t="shared" si="21"/>
        <v>0</v>
      </c>
      <c r="M204" s="326">
        <f t="shared" si="22"/>
        <v>0</v>
      </c>
      <c r="N204" s="326">
        <f>'Deelnemer 11 vtg'!AM30</f>
        <v>0</v>
      </c>
      <c r="O204" s="326">
        <f>'Deelnemer 11 vtg'!AP30</f>
        <v>0</v>
      </c>
      <c r="P204" s="326">
        <f>'Deelnemer 11 vtg'!AQ30</f>
        <v>0</v>
      </c>
    </row>
    <row r="205" spans="2:17" ht="16.5" customHeight="1" x14ac:dyDescent="0.3">
      <c r="B205" s="447"/>
      <c r="C205" s="294">
        <v>13</v>
      </c>
      <c r="D205" s="323" t="str">
        <f>'Deelnemer 11 vtg'!B31</f>
        <v/>
      </c>
      <c r="E205" s="324" t="str">
        <f>'Deelnemer 11 vtg'!$E$7</f>
        <v>Deelnemer 11</v>
      </c>
      <c r="F205" s="324">
        <f>'Deelnemer 11 vtg'!$D$6</f>
        <v>0</v>
      </c>
      <c r="G205" s="324" t="str">
        <f>'Deelnemer 11 vtg'!C31</f>
        <v xml:space="preserve"> - </v>
      </c>
      <c r="H205" s="326">
        <f>'Deelnemer 11 vtg'!F31</f>
        <v>0</v>
      </c>
      <c r="I205" s="326">
        <f>'Deelnemer 11 vtg'!AH31</f>
        <v>0</v>
      </c>
      <c r="J205" s="326">
        <f>'Deelnemer 11 vtg'!AI31</f>
        <v>0</v>
      </c>
      <c r="K205" s="326">
        <f>'Deelnemer 11 vtg'!AJ31</f>
        <v>0</v>
      </c>
      <c r="L205" s="326">
        <f t="shared" si="21"/>
        <v>0</v>
      </c>
      <c r="M205" s="326">
        <f t="shared" si="22"/>
        <v>0</v>
      </c>
      <c r="N205" s="326">
        <f>'Deelnemer 11 vtg'!AM31</f>
        <v>0</v>
      </c>
      <c r="O205" s="326">
        <f>'Deelnemer 11 vtg'!AP31</f>
        <v>0</v>
      </c>
      <c r="P205" s="326">
        <f>'Deelnemer 11 vtg'!AQ31</f>
        <v>0</v>
      </c>
    </row>
    <row r="206" spans="2:17" ht="16.5" customHeight="1" x14ac:dyDescent="0.3">
      <c r="B206" s="447"/>
      <c r="C206" s="294">
        <v>14</v>
      </c>
      <c r="D206" s="323" t="str">
        <f>'Deelnemer 11 vtg'!B32</f>
        <v/>
      </c>
      <c r="E206" s="324" t="str">
        <f>'Deelnemer 11 vtg'!$E$7</f>
        <v>Deelnemer 11</v>
      </c>
      <c r="F206" s="324">
        <f>'Deelnemer 11 vtg'!$D$6</f>
        <v>0</v>
      </c>
      <c r="G206" s="324" t="str">
        <f>'Deelnemer 11 vtg'!C32</f>
        <v xml:space="preserve"> - </v>
      </c>
      <c r="H206" s="326">
        <f>'Deelnemer 11 vtg'!F32</f>
        <v>0</v>
      </c>
      <c r="I206" s="326">
        <f>'Deelnemer 11 vtg'!AH32</f>
        <v>0</v>
      </c>
      <c r="J206" s="326">
        <f>'Deelnemer 11 vtg'!AI32</f>
        <v>0</v>
      </c>
      <c r="K206" s="326">
        <f>'Deelnemer 11 vtg'!AJ32</f>
        <v>0</v>
      </c>
      <c r="L206" s="326">
        <f t="shared" si="21"/>
        <v>0</v>
      </c>
      <c r="M206" s="326">
        <f t="shared" si="22"/>
        <v>0</v>
      </c>
      <c r="N206" s="326">
        <f>'Deelnemer 11 vtg'!AM32</f>
        <v>0</v>
      </c>
      <c r="O206" s="326">
        <f>'Deelnemer 11 vtg'!AP32</f>
        <v>0</v>
      </c>
      <c r="P206" s="326">
        <f>'Deelnemer 11 vtg'!AQ32</f>
        <v>0</v>
      </c>
    </row>
    <row r="207" spans="2:17" ht="16.5" customHeight="1" x14ac:dyDescent="0.3">
      <c r="B207" s="447"/>
      <c r="C207" s="294">
        <v>15</v>
      </c>
      <c r="D207" s="323" t="str">
        <f>'Deelnemer 11 vtg'!B33</f>
        <v/>
      </c>
      <c r="E207" s="324" t="str">
        <f>'Deelnemer 11 vtg'!$E$7</f>
        <v>Deelnemer 11</v>
      </c>
      <c r="F207" s="324">
        <f>'Deelnemer 11 vtg'!$D$6</f>
        <v>0</v>
      </c>
      <c r="G207" s="324" t="str">
        <f>'Deelnemer 11 vtg'!C33</f>
        <v xml:space="preserve"> - </v>
      </c>
      <c r="H207" s="326">
        <f>'Deelnemer 11 vtg'!F33</f>
        <v>0</v>
      </c>
      <c r="I207" s="326">
        <f>'Deelnemer 11 vtg'!AH33</f>
        <v>0</v>
      </c>
      <c r="J207" s="326">
        <f>'Deelnemer 11 vtg'!AI33</f>
        <v>0</v>
      </c>
      <c r="K207" s="326">
        <f>'Deelnemer 11 vtg'!AJ33</f>
        <v>0</v>
      </c>
      <c r="L207" s="326">
        <f t="shared" si="21"/>
        <v>0</v>
      </c>
      <c r="M207" s="326">
        <f t="shared" si="22"/>
        <v>0</v>
      </c>
      <c r="N207" s="326">
        <f>'Deelnemer 11 vtg'!AM33</f>
        <v>0</v>
      </c>
      <c r="O207" s="326">
        <f>'Deelnemer 11 vtg'!AP33</f>
        <v>0</v>
      </c>
      <c r="P207" s="326">
        <f>'Deelnemer 11 vtg'!AQ33</f>
        <v>0</v>
      </c>
    </row>
    <row r="208" spans="2:17" s="318" customFormat="1" ht="16.5" customHeight="1" x14ac:dyDescent="0.3">
      <c r="B208" s="447">
        <f t="shared" si="14"/>
        <v>11</v>
      </c>
      <c r="C208" s="329">
        <v>1</v>
      </c>
      <c r="D208" s="319" t="str">
        <f>'Deelnemer 12 vtg'!B19</f>
        <v/>
      </c>
      <c r="E208" s="320" t="str">
        <f>'Deelnemer 12 vtg'!$E$7</f>
        <v>Deelnemer 12</v>
      </c>
      <c r="F208" s="320">
        <f>'Deelnemer 12 vtg'!$D$6</f>
        <v>0</v>
      </c>
      <c r="G208" s="320">
        <f>'Deelnemer 12 vtg'!C19</f>
        <v>0</v>
      </c>
      <c r="H208" s="321" t="str">
        <f>'Deelnemer 12 vtg'!F19</f>
        <v xml:space="preserve"> -</v>
      </c>
      <c r="I208" s="321">
        <f>'Deelnemer 12 vtg'!AH19</f>
        <v>0</v>
      </c>
      <c r="J208" s="321">
        <f>'Deelnemer 12 vtg'!AI19</f>
        <v>0</v>
      </c>
      <c r="K208" s="321">
        <f>'Deelnemer 12 vtg'!AJ19</f>
        <v>0</v>
      </c>
      <c r="L208" s="321">
        <f>J208*I208</f>
        <v>0</v>
      </c>
      <c r="M208" s="321">
        <f>K208*I208</f>
        <v>0</v>
      </c>
      <c r="N208" s="321">
        <f>'Deelnemer 12 vtg'!AM19</f>
        <v>0</v>
      </c>
      <c r="O208" s="321">
        <f>'Deelnemer 12 vtg'!AP19</f>
        <v>0</v>
      </c>
      <c r="P208" s="321">
        <f>'Deelnemer 12 vtg'!AQ19</f>
        <v>0</v>
      </c>
      <c r="Q208" s="294"/>
    </row>
    <row r="209" spans="2:17" ht="16.5" customHeight="1" x14ac:dyDescent="0.3">
      <c r="B209" s="447"/>
      <c r="C209" s="294">
        <v>2</v>
      </c>
      <c r="D209" s="325" t="str">
        <f>'Deelnemer 12 vtg'!B20</f>
        <v/>
      </c>
      <c r="E209" s="324" t="str">
        <f>'Deelnemer 12 vtg'!$E$7</f>
        <v>Deelnemer 12</v>
      </c>
      <c r="F209" s="324">
        <f>'Deelnemer 12 vtg'!$D$6</f>
        <v>0</v>
      </c>
      <c r="G209" s="324">
        <f>'Deelnemer 12 vtg'!C20</f>
        <v>0</v>
      </c>
      <c r="H209" s="326" t="str">
        <f>'Deelnemer 12 vtg'!F20</f>
        <v xml:space="preserve"> -</v>
      </c>
      <c r="I209" s="326">
        <f>'Deelnemer 12 vtg'!AH20</f>
        <v>0</v>
      </c>
      <c r="J209" s="326">
        <f>'Deelnemer 12 vtg'!AI20</f>
        <v>0</v>
      </c>
      <c r="K209" s="326">
        <f>'Deelnemer 12 vtg'!AJ20</f>
        <v>0</v>
      </c>
      <c r="L209" s="326">
        <f t="shared" ref="L209:L222" si="23">J209*I209</f>
        <v>0</v>
      </c>
      <c r="M209" s="326">
        <f t="shared" ref="M209:M222" si="24">K209*I209</f>
        <v>0</v>
      </c>
      <c r="N209" s="326">
        <f>'Deelnemer 12 vtg'!AM20</f>
        <v>0</v>
      </c>
      <c r="O209" s="326">
        <f>'Deelnemer 12 vtg'!AP20</f>
        <v>0</v>
      </c>
      <c r="P209" s="326">
        <f>'Deelnemer 12 vtg'!AQ20</f>
        <v>0</v>
      </c>
    </row>
    <row r="210" spans="2:17" ht="16.5" customHeight="1" x14ac:dyDescent="0.3">
      <c r="B210" s="447"/>
      <c r="C210" s="294">
        <v>3</v>
      </c>
      <c r="D210" s="325" t="str">
        <f>'Deelnemer 12 vtg'!B21</f>
        <v/>
      </c>
      <c r="E210" s="324" t="str">
        <f>'Deelnemer 12 vtg'!$E$7</f>
        <v>Deelnemer 12</v>
      </c>
      <c r="F210" s="324">
        <f>'Deelnemer 12 vtg'!$D$6</f>
        <v>0</v>
      </c>
      <c r="G210" s="324">
        <f>'Deelnemer 12 vtg'!C21</f>
        <v>0</v>
      </c>
      <c r="H210" s="326" t="str">
        <f>'Deelnemer 12 vtg'!F21</f>
        <v xml:space="preserve"> -</v>
      </c>
      <c r="I210" s="326">
        <f>'Deelnemer 12 vtg'!AH21</f>
        <v>0</v>
      </c>
      <c r="J210" s="326">
        <f>'Deelnemer 12 vtg'!AI21</f>
        <v>0</v>
      </c>
      <c r="K210" s="326">
        <f>'Deelnemer 12 vtg'!AJ21</f>
        <v>0</v>
      </c>
      <c r="L210" s="326">
        <f t="shared" si="23"/>
        <v>0</v>
      </c>
      <c r="M210" s="326">
        <f t="shared" si="24"/>
        <v>0</v>
      </c>
      <c r="N210" s="326">
        <f>'Deelnemer 12 vtg'!AM21</f>
        <v>0</v>
      </c>
      <c r="O210" s="326">
        <f>'Deelnemer 12 vtg'!AP21</f>
        <v>0</v>
      </c>
      <c r="P210" s="326">
        <f>'Deelnemer 12 vtg'!AQ21</f>
        <v>0</v>
      </c>
    </row>
    <row r="211" spans="2:17" ht="16.5" customHeight="1" x14ac:dyDescent="0.3">
      <c r="B211" s="447"/>
      <c r="C211" s="294">
        <v>4</v>
      </c>
      <c r="D211" s="325" t="str">
        <f>'Deelnemer 12 vtg'!B22</f>
        <v/>
      </c>
      <c r="E211" s="324" t="str">
        <f>'Deelnemer 12 vtg'!$E$7</f>
        <v>Deelnemer 12</v>
      </c>
      <c r="F211" s="324">
        <f>'Deelnemer 12 vtg'!$D$6</f>
        <v>0</v>
      </c>
      <c r="G211" s="324">
        <f>'Deelnemer 12 vtg'!C22</f>
        <v>0</v>
      </c>
      <c r="H211" s="326" t="str">
        <f>'Deelnemer 12 vtg'!F22</f>
        <v xml:space="preserve"> -</v>
      </c>
      <c r="I211" s="326">
        <f>'Deelnemer 12 vtg'!AH22</f>
        <v>0</v>
      </c>
      <c r="J211" s="326">
        <f>'Deelnemer 12 vtg'!AI22</f>
        <v>0</v>
      </c>
      <c r="K211" s="326">
        <f>'Deelnemer 12 vtg'!AJ22</f>
        <v>0</v>
      </c>
      <c r="L211" s="326">
        <f t="shared" si="23"/>
        <v>0</v>
      </c>
      <c r="M211" s="326">
        <f t="shared" si="24"/>
        <v>0</v>
      </c>
      <c r="N211" s="326">
        <f>'Deelnemer 12 vtg'!AM22</f>
        <v>0</v>
      </c>
      <c r="O211" s="326">
        <f>'Deelnemer 12 vtg'!AP22</f>
        <v>0</v>
      </c>
      <c r="P211" s="326">
        <f>'Deelnemer 12 vtg'!AQ22</f>
        <v>0</v>
      </c>
    </row>
    <row r="212" spans="2:17" ht="16.5" customHeight="1" x14ac:dyDescent="0.3">
      <c r="B212" s="447"/>
      <c r="C212" s="294">
        <v>5</v>
      </c>
      <c r="D212" s="325" t="str">
        <f>'Deelnemer 12 vtg'!B23</f>
        <v/>
      </c>
      <c r="E212" s="324" t="str">
        <f>'Deelnemer 12 vtg'!$E$7</f>
        <v>Deelnemer 12</v>
      </c>
      <c r="F212" s="324">
        <f>'Deelnemer 12 vtg'!$D$6</f>
        <v>0</v>
      </c>
      <c r="G212" s="324">
        <f>'Deelnemer 12 vtg'!C23</f>
        <v>0</v>
      </c>
      <c r="H212" s="326" t="str">
        <f>'Deelnemer 12 vtg'!F23</f>
        <v xml:space="preserve"> -</v>
      </c>
      <c r="I212" s="326">
        <f>'Deelnemer 12 vtg'!AH23</f>
        <v>0</v>
      </c>
      <c r="J212" s="326">
        <f>'Deelnemer 12 vtg'!AI23</f>
        <v>0</v>
      </c>
      <c r="K212" s="326">
        <f>'Deelnemer 12 vtg'!AJ23</f>
        <v>0</v>
      </c>
      <c r="L212" s="326">
        <f t="shared" si="23"/>
        <v>0</v>
      </c>
      <c r="M212" s="326">
        <f t="shared" si="24"/>
        <v>0</v>
      </c>
      <c r="N212" s="326">
        <f>'Deelnemer 12 vtg'!AM23</f>
        <v>0</v>
      </c>
      <c r="O212" s="326">
        <f>'Deelnemer 12 vtg'!AP23</f>
        <v>0</v>
      </c>
      <c r="P212" s="326">
        <f>'Deelnemer 12 vtg'!AQ23</f>
        <v>0</v>
      </c>
    </row>
    <row r="213" spans="2:17" ht="16.5" customHeight="1" x14ac:dyDescent="0.3">
      <c r="B213" s="447"/>
      <c r="C213" s="294">
        <v>6</v>
      </c>
      <c r="D213" s="325" t="str">
        <f>'Deelnemer 12 vtg'!B24</f>
        <v/>
      </c>
      <c r="E213" s="324" t="str">
        <f>'Deelnemer 12 vtg'!$E$7</f>
        <v>Deelnemer 12</v>
      </c>
      <c r="F213" s="324">
        <f>'Deelnemer 12 vtg'!$D$6</f>
        <v>0</v>
      </c>
      <c r="G213" s="324">
        <f>'Deelnemer 12 vtg'!C24</f>
        <v>0</v>
      </c>
      <c r="H213" s="326" t="str">
        <f>'Deelnemer 12 vtg'!F24</f>
        <v xml:space="preserve"> -</v>
      </c>
      <c r="I213" s="326">
        <f>'Deelnemer 12 vtg'!AH24</f>
        <v>0</v>
      </c>
      <c r="J213" s="326">
        <f>'Deelnemer 12 vtg'!AI24</f>
        <v>0</v>
      </c>
      <c r="K213" s="326">
        <f>'Deelnemer 12 vtg'!AJ24</f>
        <v>0</v>
      </c>
      <c r="L213" s="326">
        <f t="shared" si="23"/>
        <v>0</v>
      </c>
      <c r="M213" s="326">
        <f t="shared" si="24"/>
        <v>0</v>
      </c>
      <c r="N213" s="326">
        <f>'Deelnemer 12 vtg'!AM24</f>
        <v>0</v>
      </c>
      <c r="O213" s="326">
        <f>'Deelnemer 12 vtg'!AP24</f>
        <v>0</v>
      </c>
      <c r="P213" s="326">
        <f>'Deelnemer 12 vtg'!AQ24</f>
        <v>0</v>
      </c>
    </row>
    <row r="214" spans="2:17" ht="16.5" customHeight="1" x14ac:dyDescent="0.3">
      <c r="B214" s="447"/>
      <c r="C214" s="294">
        <v>7</v>
      </c>
      <c r="D214" s="325" t="str">
        <f>'Deelnemer 12 vtg'!B25</f>
        <v/>
      </c>
      <c r="E214" s="324" t="str">
        <f>'Deelnemer 12 vtg'!$E$7</f>
        <v>Deelnemer 12</v>
      </c>
      <c r="F214" s="324">
        <f>'Deelnemer 12 vtg'!$D$6</f>
        <v>0</v>
      </c>
      <c r="G214" s="324">
        <f>'Deelnemer 12 vtg'!C25</f>
        <v>0</v>
      </c>
      <c r="H214" s="326" t="str">
        <f>'Deelnemer 12 vtg'!F25</f>
        <v xml:space="preserve"> -</v>
      </c>
      <c r="I214" s="326">
        <f>'Deelnemer 12 vtg'!AH25</f>
        <v>0</v>
      </c>
      <c r="J214" s="326">
        <f>'Deelnemer 12 vtg'!AI25</f>
        <v>0</v>
      </c>
      <c r="K214" s="326">
        <f>'Deelnemer 12 vtg'!AJ25</f>
        <v>0</v>
      </c>
      <c r="L214" s="326">
        <f t="shared" si="23"/>
        <v>0</v>
      </c>
      <c r="M214" s="326">
        <f t="shared" si="24"/>
        <v>0</v>
      </c>
      <c r="N214" s="326">
        <f>'Deelnemer 12 vtg'!AM25</f>
        <v>0</v>
      </c>
      <c r="O214" s="326">
        <f>'Deelnemer 12 vtg'!AP25</f>
        <v>0</v>
      </c>
      <c r="P214" s="326">
        <f>'Deelnemer 12 vtg'!AQ25</f>
        <v>0</v>
      </c>
    </row>
    <row r="215" spans="2:17" ht="16.5" customHeight="1" x14ac:dyDescent="0.3">
      <c r="B215" s="447"/>
      <c r="C215" s="294">
        <v>8</v>
      </c>
      <c r="D215" s="325" t="str">
        <f>'Deelnemer 12 vtg'!B26</f>
        <v/>
      </c>
      <c r="E215" s="324" t="str">
        <f>'Deelnemer 12 vtg'!$E$7</f>
        <v>Deelnemer 12</v>
      </c>
      <c r="F215" s="324">
        <f>'Deelnemer 12 vtg'!$D$6</f>
        <v>0</v>
      </c>
      <c r="G215" s="324">
        <f>'Deelnemer 12 vtg'!C26</f>
        <v>0</v>
      </c>
      <c r="H215" s="326" t="str">
        <f>'Deelnemer 12 vtg'!F26</f>
        <v xml:space="preserve"> -</v>
      </c>
      <c r="I215" s="326">
        <f>'Deelnemer 12 vtg'!AH26</f>
        <v>0</v>
      </c>
      <c r="J215" s="326">
        <f>'Deelnemer 12 vtg'!AI26</f>
        <v>0</v>
      </c>
      <c r="K215" s="326">
        <f>'Deelnemer 12 vtg'!AJ26</f>
        <v>0</v>
      </c>
      <c r="L215" s="326">
        <f t="shared" si="23"/>
        <v>0</v>
      </c>
      <c r="M215" s="326">
        <f t="shared" si="24"/>
        <v>0</v>
      </c>
      <c r="N215" s="326">
        <f>'Deelnemer 12 vtg'!AM26</f>
        <v>0</v>
      </c>
      <c r="O215" s="326">
        <f>'Deelnemer 12 vtg'!AP26</f>
        <v>0</v>
      </c>
      <c r="P215" s="326">
        <f>'Deelnemer 12 vtg'!AQ26</f>
        <v>0</v>
      </c>
    </row>
    <row r="216" spans="2:17" ht="16.5" customHeight="1" x14ac:dyDescent="0.3">
      <c r="B216" s="447"/>
      <c r="C216" s="294">
        <v>9</v>
      </c>
      <c r="D216" s="325" t="str">
        <f>'Deelnemer 12 vtg'!B27</f>
        <v/>
      </c>
      <c r="E216" s="324" t="str">
        <f>'Deelnemer 12 vtg'!$E$7</f>
        <v>Deelnemer 12</v>
      </c>
      <c r="F216" s="324">
        <f>'Deelnemer 12 vtg'!$D$6</f>
        <v>0</v>
      </c>
      <c r="G216" s="324">
        <f>'Deelnemer 12 vtg'!C27</f>
        <v>0</v>
      </c>
      <c r="H216" s="326" t="str">
        <f>'Deelnemer 12 vtg'!F27</f>
        <v xml:space="preserve"> -</v>
      </c>
      <c r="I216" s="326">
        <f>'Deelnemer 12 vtg'!AH27</f>
        <v>0</v>
      </c>
      <c r="J216" s="326">
        <f>'Deelnemer 12 vtg'!AI27</f>
        <v>0</v>
      </c>
      <c r="K216" s="326">
        <f>'Deelnemer 12 vtg'!AJ27</f>
        <v>0</v>
      </c>
      <c r="L216" s="326">
        <f t="shared" si="23"/>
        <v>0</v>
      </c>
      <c r="M216" s="326">
        <f t="shared" si="24"/>
        <v>0</v>
      </c>
      <c r="N216" s="326">
        <f>'Deelnemer 12 vtg'!AM27</f>
        <v>0</v>
      </c>
      <c r="O216" s="326">
        <f>'Deelnemer 12 vtg'!AP27</f>
        <v>0</v>
      </c>
      <c r="P216" s="326">
        <f>'Deelnemer 12 vtg'!AQ27</f>
        <v>0</v>
      </c>
    </row>
    <row r="217" spans="2:17" ht="16.5" customHeight="1" x14ac:dyDescent="0.3">
      <c r="B217" s="447"/>
      <c r="C217" s="294">
        <v>10</v>
      </c>
      <c r="D217" s="325" t="str">
        <f>'Deelnemer 12 vtg'!B28</f>
        <v/>
      </c>
      <c r="E217" s="324" t="str">
        <f>'Deelnemer 12 vtg'!$E$7</f>
        <v>Deelnemer 12</v>
      </c>
      <c r="F217" s="324">
        <f>'Deelnemer 12 vtg'!$D$6</f>
        <v>0</v>
      </c>
      <c r="G217" s="324">
        <f>'Deelnemer 12 vtg'!C28</f>
        <v>0</v>
      </c>
      <c r="H217" s="326" t="str">
        <f>'Deelnemer 12 vtg'!F28</f>
        <v xml:space="preserve"> -</v>
      </c>
      <c r="I217" s="326">
        <f>'Deelnemer 12 vtg'!AH28</f>
        <v>0</v>
      </c>
      <c r="J217" s="326">
        <f>'Deelnemer 12 vtg'!AI28</f>
        <v>0</v>
      </c>
      <c r="K217" s="326">
        <f>'Deelnemer 12 vtg'!AJ28</f>
        <v>0</v>
      </c>
      <c r="L217" s="326">
        <f t="shared" si="23"/>
        <v>0</v>
      </c>
      <c r="M217" s="326">
        <f t="shared" si="24"/>
        <v>0</v>
      </c>
      <c r="N217" s="326">
        <f>'Deelnemer 12 vtg'!AM28</f>
        <v>0</v>
      </c>
      <c r="O217" s="326">
        <f>'Deelnemer 12 vtg'!AP28</f>
        <v>0</v>
      </c>
      <c r="P217" s="326">
        <f>'Deelnemer 12 vtg'!AQ28</f>
        <v>0</v>
      </c>
    </row>
    <row r="218" spans="2:17" ht="16.5" customHeight="1" x14ac:dyDescent="0.3">
      <c r="B218" s="447"/>
      <c r="C218" s="294">
        <v>11</v>
      </c>
      <c r="D218" s="325" t="str">
        <f>'Deelnemer 12 vtg'!B29</f>
        <v/>
      </c>
      <c r="E218" s="324" t="str">
        <f>'Deelnemer 12 vtg'!$E$7</f>
        <v>Deelnemer 12</v>
      </c>
      <c r="F218" s="324">
        <f>'Deelnemer 12 vtg'!$D$6</f>
        <v>0</v>
      </c>
      <c r="G218" s="324">
        <f>'Deelnemer 12 vtg'!C29</f>
        <v>0</v>
      </c>
      <c r="H218" s="326" t="str">
        <f>'Deelnemer 12 vtg'!F29</f>
        <v xml:space="preserve"> -</v>
      </c>
      <c r="I218" s="326">
        <f>'Deelnemer 12 vtg'!AH29</f>
        <v>0</v>
      </c>
      <c r="J218" s="326">
        <f>'Deelnemer 12 vtg'!AI29</f>
        <v>0</v>
      </c>
      <c r="K218" s="326">
        <f>'Deelnemer 12 vtg'!AJ29</f>
        <v>0</v>
      </c>
      <c r="L218" s="326">
        <f t="shared" si="23"/>
        <v>0</v>
      </c>
      <c r="M218" s="326">
        <f t="shared" si="24"/>
        <v>0</v>
      </c>
      <c r="N218" s="326">
        <f>'Deelnemer 12 vtg'!AM29</f>
        <v>0</v>
      </c>
      <c r="O218" s="326">
        <f>'Deelnemer 12 vtg'!AP29</f>
        <v>0</v>
      </c>
      <c r="P218" s="326">
        <f>'Deelnemer 12 vtg'!AQ29</f>
        <v>0</v>
      </c>
    </row>
    <row r="219" spans="2:17" ht="16.5" customHeight="1" x14ac:dyDescent="0.3">
      <c r="B219" s="447"/>
      <c r="C219" s="294">
        <v>12</v>
      </c>
      <c r="D219" s="325" t="str">
        <f>'Deelnemer 12 vtg'!B30</f>
        <v/>
      </c>
      <c r="E219" s="324" t="str">
        <f>'Deelnemer 12 vtg'!$E$7</f>
        <v>Deelnemer 12</v>
      </c>
      <c r="F219" s="324">
        <f>'Deelnemer 12 vtg'!$D$6</f>
        <v>0</v>
      </c>
      <c r="G219" s="324">
        <f>'Deelnemer 12 vtg'!C30</f>
        <v>0</v>
      </c>
      <c r="H219" s="326" t="str">
        <f>'Deelnemer 12 vtg'!F30</f>
        <v xml:space="preserve"> -</v>
      </c>
      <c r="I219" s="326">
        <f>'Deelnemer 12 vtg'!AH30</f>
        <v>0</v>
      </c>
      <c r="J219" s="326">
        <f>'Deelnemer 12 vtg'!AI30</f>
        <v>0</v>
      </c>
      <c r="K219" s="326">
        <f>'Deelnemer 12 vtg'!AJ30</f>
        <v>0</v>
      </c>
      <c r="L219" s="326">
        <f t="shared" si="23"/>
        <v>0</v>
      </c>
      <c r="M219" s="326">
        <f t="shared" si="24"/>
        <v>0</v>
      </c>
      <c r="N219" s="326">
        <f>'Deelnemer 12 vtg'!AM30</f>
        <v>0</v>
      </c>
      <c r="O219" s="326">
        <f>'Deelnemer 12 vtg'!AP30</f>
        <v>0</v>
      </c>
      <c r="P219" s="326">
        <f>'Deelnemer 12 vtg'!AQ30</f>
        <v>0</v>
      </c>
    </row>
    <row r="220" spans="2:17" ht="16.5" customHeight="1" x14ac:dyDescent="0.3">
      <c r="B220" s="447"/>
      <c r="C220" s="294">
        <v>13</v>
      </c>
      <c r="D220" s="325" t="str">
        <f>'Deelnemer 12 vtg'!B31</f>
        <v/>
      </c>
      <c r="E220" s="324" t="str">
        <f>'Deelnemer 12 vtg'!$E$7</f>
        <v>Deelnemer 12</v>
      </c>
      <c r="F220" s="324">
        <f>'Deelnemer 12 vtg'!$D$6</f>
        <v>0</v>
      </c>
      <c r="G220" s="324">
        <f>'Deelnemer 12 vtg'!C31</f>
        <v>0</v>
      </c>
      <c r="H220" s="326" t="str">
        <f>'Deelnemer 12 vtg'!F31</f>
        <v xml:space="preserve"> -</v>
      </c>
      <c r="I220" s="326">
        <f>'Deelnemer 12 vtg'!AH31</f>
        <v>0</v>
      </c>
      <c r="J220" s="326">
        <f>'Deelnemer 12 vtg'!AI31</f>
        <v>0</v>
      </c>
      <c r="K220" s="326">
        <f>'Deelnemer 12 vtg'!AJ31</f>
        <v>0</v>
      </c>
      <c r="L220" s="326">
        <f t="shared" si="23"/>
        <v>0</v>
      </c>
      <c r="M220" s="326">
        <f t="shared" si="24"/>
        <v>0</v>
      </c>
      <c r="N220" s="326">
        <f>'Deelnemer 12 vtg'!AM31</f>
        <v>0</v>
      </c>
      <c r="O220" s="326">
        <f>'Deelnemer 12 vtg'!AP31</f>
        <v>0</v>
      </c>
      <c r="P220" s="326">
        <f>'Deelnemer 12 vtg'!AQ31</f>
        <v>0</v>
      </c>
    </row>
    <row r="221" spans="2:17" ht="16.5" customHeight="1" x14ac:dyDescent="0.3">
      <c r="B221" s="447"/>
      <c r="C221" s="294">
        <v>14</v>
      </c>
      <c r="D221" s="325" t="str">
        <f>'Deelnemer 12 vtg'!B32</f>
        <v/>
      </c>
      <c r="E221" s="324" t="str">
        <f>'Deelnemer 12 vtg'!$E$7</f>
        <v>Deelnemer 12</v>
      </c>
      <c r="F221" s="324">
        <f>'Deelnemer 12 vtg'!$D$6</f>
        <v>0</v>
      </c>
      <c r="G221" s="324">
        <f>'Deelnemer 12 vtg'!C32</f>
        <v>0</v>
      </c>
      <c r="H221" s="326" t="str">
        <f>'Deelnemer 12 vtg'!F32</f>
        <v xml:space="preserve"> -</v>
      </c>
      <c r="I221" s="326">
        <f>'Deelnemer 12 vtg'!AH32</f>
        <v>0</v>
      </c>
      <c r="J221" s="326">
        <f>'Deelnemer 12 vtg'!AI32</f>
        <v>0</v>
      </c>
      <c r="K221" s="326">
        <f>'Deelnemer 12 vtg'!AJ32</f>
        <v>0</v>
      </c>
      <c r="L221" s="326">
        <f t="shared" si="23"/>
        <v>0</v>
      </c>
      <c r="M221" s="326">
        <f t="shared" si="24"/>
        <v>0</v>
      </c>
      <c r="N221" s="326">
        <f>'Deelnemer 12 vtg'!AM32</f>
        <v>0</v>
      </c>
      <c r="O221" s="326">
        <f>'Deelnemer 12 vtg'!AP32</f>
        <v>0</v>
      </c>
      <c r="P221" s="326">
        <f>'Deelnemer 12 vtg'!AQ32</f>
        <v>0</v>
      </c>
    </row>
    <row r="222" spans="2:17" ht="16.5" customHeight="1" x14ac:dyDescent="0.3">
      <c r="B222" s="447"/>
      <c r="C222" s="294">
        <v>15</v>
      </c>
      <c r="D222" s="325" t="str">
        <f>'Deelnemer 12 vtg'!B33</f>
        <v/>
      </c>
      <c r="E222" s="324" t="str">
        <f>'Deelnemer 12 vtg'!$E$7</f>
        <v>Deelnemer 12</v>
      </c>
      <c r="F222" s="324">
        <f>'Deelnemer 12 vtg'!$D$6</f>
        <v>0</v>
      </c>
      <c r="G222" s="324">
        <f>'Deelnemer 12 vtg'!C33</f>
        <v>0</v>
      </c>
      <c r="H222" s="326" t="str">
        <f>'Deelnemer 12 vtg'!F33</f>
        <v xml:space="preserve"> -</v>
      </c>
      <c r="I222" s="326">
        <f>'Deelnemer 12 vtg'!AH33</f>
        <v>0</v>
      </c>
      <c r="J222" s="326">
        <f>'Deelnemer 12 vtg'!AI33</f>
        <v>0</v>
      </c>
      <c r="K222" s="326">
        <f>'Deelnemer 12 vtg'!AJ33</f>
        <v>0</v>
      </c>
      <c r="L222" s="326">
        <f t="shared" si="23"/>
        <v>0</v>
      </c>
      <c r="M222" s="326">
        <f t="shared" si="24"/>
        <v>0</v>
      </c>
      <c r="N222" s="326">
        <f>'Deelnemer 12 vtg'!AM33</f>
        <v>0</v>
      </c>
      <c r="O222" s="326">
        <f>'Deelnemer 12 vtg'!AP33</f>
        <v>0</v>
      </c>
      <c r="P222" s="326">
        <f>'Deelnemer 12 vtg'!AQ33</f>
        <v>0</v>
      </c>
    </row>
    <row r="223" spans="2:17" s="318" customFormat="1" ht="16.5" customHeight="1" x14ac:dyDescent="0.3">
      <c r="B223" s="447">
        <f t="shared" ref="B223:B283" si="25">B208+1</f>
        <v>12</v>
      </c>
      <c r="C223" s="329">
        <v>1</v>
      </c>
      <c r="D223" s="319" t="str">
        <f>'Deelnemer 13 vtg'!B19</f>
        <v/>
      </c>
      <c r="E223" s="320" t="str">
        <f>'Deelnemer 13 vtg'!$E$7</f>
        <v>Deelnemer 13</v>
      </c>
      <c r="F223" s="320">
        <f>'Deelnemer 13 vtg'!$D$6</f>
        <v>0</v>
      </c>
      <c r="G223" s="320">
        <f>'Deelnemer 13 vtg'!C19</f>
        <v>0</v>
      </c>
      <c r="H223" s="321">
        <f>'Deelnemer 13 vtg'!F19</f>
        <v>0</v>
      </c>
      <c r="I223" s="321">
        <f>'Deelnemer 13 vtg'!AH19</f>
        <v>0</v>
      </c>
      <c r="J223" s="321">
        <f>'Deelnemer 13 vtg'!AI19</f>
        <v>0</v>
      </c>
      <c r="K223" s="321">
        <f>'Deelnemer 13 vtg'!AJ19</f>
        <v>0</v>
      </c>
      <c r="L223" s="321">
        <f>J223*I223</f>
        <v>0</v>
      </c>
      <c r="M223" s="321">
        <f>K223*I223</f>
        <v>0</v>
      </c>
      <c r="N223" s="321">
        <f>'Deelnemer 13 vtg'!AM19</f>
        <v>0</v>
      </c>
      <c r="O223" s="321">
        <f>'Deelnemer 13 vtg'!AP19</f>
        <v>0</v>
      </c>
      <c r="P223" s="321">
        <f>'Deelnemer 13 vtg'!AQ19</f>
        <v>0</v>
      </c>
      <c r="Q223" s="294"/>
    </row>
    <row r="224" spans="2:17" ht="16.5" customHeight="1" x14ac:dyDescent="0.3">
      <c r="B224" s="447"/>
      <c r="C224" s="294">
        <v>2</v>
      </c>
      <c r="D224" s="325" t="str">
        <f>'Deelnemer 13 vtg'!B20</f>
        <v/>
      </c>
      <c r="E224" s="324" t="str">
        <f>'Deelnemer 13 vtg'!$E$7</f>
        <v>Deelnemer 13</v>
      </c>
      <c r="F224" s="324">
        <f>'Deelnemer 13 vtg'!$D$6</f>
        <v>0</v>
      </c>
      <c r="G224" s="324">
        <f>'Deelnemer 13 vtg'!C20</f>
        <v>0</v>
      </c>
      <c r="H224" s="326">
        <f>'Deelnemer 13 vtg'!F20</f>
        <v>0</v>
      </c>
      <c r="I224" s="326">
        <f>'Deelnemer 13 vtg'!AH20</f>
        <v>0</v>
      </c>
      <c r="J224" s="326">
        <f>'Deelnemer 13 vtg'!AI20</f>
        <v>0</v>
      </c>
      <c r="K224" s="326">
        <f>'Deelnemer 13 vtg'!AJ20</f>
        <v>0</v>
      </c>
      <c r="L224" s="326">
        <f t="shared" ref="L224:L237" si="26">J224*I224</f>
        <v>0</v>
      </c>
      <c r="M224" s="326">
        <f t="shared" ref="M224:M237" si="27">K224*I224</f>
        <v>0</v>
      </c>
      <c r="N224" s="326">
        <f>'Deelnemer 13 vtg'!AM20</f>
        <v>0</v>
      </c>
      <c r="O224" s="326">
        <f>'Deelnemer 13 vtg'!AP20</f>
        <v>0</v>
      </c>
      <c r="P224" s="326">
        <f>'Deelnemer 13 vtg'!AQ20</f>
        <v>0</v>
      </c>
    </row>
    <row r="225" spans="2:17" ht="16.5" customHeight="1" x14ac:dyDescent="0.3">
      <c r="B225" s="447"/>
      <c r="C225" s="294">
        <v>3</v>
      </c>
      <c r="D225" s="325" t="str">
        <f>'Deelnemer 13 vtg'!B21</f>
        <v/>
      </c>
      <c r="E225" s="324" t="str">
        <f>'Deelnemer 13 vtg'!$E$7</f>
        <v>Deelnemer 13</v>
      </c>
      <c r="F225" s="324">
        <f>'Deelnemer 13 vtg'!$D$6</f>
        <v>0</v>
      </c>
      <c r="G225" s="324">
        <f>'Deelnemer 13 vtg'!C21</f>
        <v>0</v>
      </c>
      <c r="H225" s="326">
        <f>'Deelnemer 13 vtg'!F21</f>
        <v>0</v>
      </c>
      <c r="I225" s="326">
        <f>'Deelnemer 13 vtg'!AH21</f>
        <v>0</v>
      </c>
      <c r="J225" s="326">
        <f>'Deelnemer 13 vtg'!AI21</f>
        <v>0</v>
      </c>
      <c r="K225" s="326">
        <f>'Deelnemer 13 vtg'!AJ21</f>
        <v>0</v>
      </c>
      <c r="L225" s="326">
        <f t="shared" si="26"/>
        <v>0</v>
      </c>
      <c r="M225" s="326">
        <f t="shared" si="27"/>
        <v>0</v>
      </c>
      <c r="N225" s="326">
        <f>'Deelnemer 13 vtg'!AM21</f>
        <v>0</v>
      </c>
      <c r="O225" s="326">
        <f>'Deelnemer 13 vtg'!AP21</f>
        <v>0</v>
      </c>
      <c r="P225" s="326">
        <f>'Deelnemer 13 vtg'!AQ21</f>
        <v>0</v>
      </c>
    </row>
    <row r="226" spans="2:17" ht="16.5" customHeight="1" x14ac:dyDescent="0.3">
      <c r="B226" s="447"/>
      <c r="C226" s="294">
        <v>4</v>
      </c>
      <c r="D226" s="325" t="str">
        <f>'Deelnemer 13 vtg'!B22</f>
        <v/>
      </c>
      <c r="E226" s="324" t="str">
        <f>'Deelnemer 13 vtg'!$E$7</f>
        <v>Deelnemer 13</v>
      </c>
      <c r="F226" s="324">
        <f>'Deelnemer 13 vtg'!$D$6</f>
        <v>0</v>
      </c>
      <c r="G226" s="324">
        <f>'Deelnemer 13 vtg'!C22</f>
        <v>0</v>
      </c>
      <c r="H226" s="326">
        <f>'Deelnemer 13 vtg'!F22</f>
        <v>0</v>
      </c>
      <c r="I226" s="326">
        <f>'Deelnemer 13 vtg'!AH22</f>
        <v>0</v>
      </c>
      <c r="J226" s="326">
        <f>'Deelnemer 13 vtg'!AI22</f>
        <v>0</v>
      </c>
      <c r="K226" s="326">
        <f>'Deelnemer 13 vtg'!AJ22</f>
        <v>0</v>
      </c>
      <c r="L226" s="326">
        <f t="shared" si="26"/>
        <v>0</v>
      </c>
      <c r="M226" s="326">
        <f t="shared" si="27"/>
        <v>0</v>
      </c>
      <c r="N226" s="326">
        <f>'Deelnemer 13 vtg'!AM22</f>
        <v>0</v>
      </c>
      <c r="O226" s="326">
        <f>'Deelnemer 13 vtg'!AP22</f>
        <v>0</v>
      </c>
      <c r="P226" s="326">
        <f>'Deelnemer 13 vtg'!AQ22</f>
        <v>0</v>
      </c>
    </row>
    <row r="227" spans="2:17" ht="16.5" customHeight="1" x14ac:dyDescent="0.3">
      <c r="B227" s="447"/>
      <c r="C227" s="294">
        <v>5</v>
      </c>
      <c r="D227" s="325" t="str">
        <f>'Deelnemer 13 vtg'!B23</f>
        <v/>
      </c>
      <c r="E227" s="324" t="str">
        <f>'Deelnemer 13 vtg'!$E$7</f>
        <v>Deelnemer 13</v>
      </c>
      <c r="F227" s="324">
        <f>'Deelnemer 13 vtg'!$D$6</f>
        <v>0</v>
      </c>
      <c r="G227" s="324">
        <f>'Deelnemer 13 vtg'!C23</f>
        <v>0</v>
      </c>
      <c r="H227" s="326">
        <f>'Deelnemer 13 vtg'!F23</f>
        <v>0</v>
      </c>
      <c r="I227" s="326">
        <f>'Deelnemer 13 vtg'!AH23</f>
        <v>0</v>
      </c>
      <c r="J227" s="326">
        <f>'Deelnemer 13 vtg'!AI23</f>
        <v>0</v>
      </c>
      <c r="K227" s="326">
        <f>'Deelnemer 13 vtg'!AJ23</f>
        <v>0</v>
      </c>
      <c r="L227" s="326">
        <f t="shared" si="26"/>
        <v>0</v>
      </c>
      <c r="M227" s="326">
        <f t="shared" si="27"/>
        <v>0</v>
      </c>
      <c r="N227" s="326">
        <f>'Deelnemer 13 vtg'!AM23</f>
        <v>0</v>
      </c>
      <c r="O227" s="326">
        <f>'Deelnemer 13 vtg'!AP23</f>
        <v>0</v>
      </c>
      <c r="P227" s="326">
        <f>'Deelnemer 13 vtg'!AQ23</f>
        <v>0</v>
      </c>
    </row>
    <row r="228" spans="2:17" ht="16.5" customHeight="1" x14ac:dyDescent="0.3">
      <c r="B228" s="447"/>
      <c r="C228" s="294">
        <v>6</v>
      </c>
      <c r="D228" s="325" t="str">
        <f>'Deelnemer 13 vtg'!B24</f>
        <v/>
      </c>
      <c r="E228" s="324" t="str">
        <f>'Deelnemer 13 vtg'!$E$7</f>
        <v>Deelnemer 13</v>
      </c>
      <c r="F228" s="324">
        <f>'Deelnemer 13 vtg'!$D$6</f>
        <v>0</v>
      </c>
      <c r="G228" s="324">
        <f>'Deelnemer 13 vtg'!C24</f>
        <v>0</v>
      </c>
      <c r="H228" s="326">
        <f>'Deelnemer 13 vtg'!F24</f>
        <v>0</v>
      </c>
      <c r="I228" s="326">
        <f>'Deelnemer 13 vtg'!AH24</f>
        <v>0</v>
      </c>
      <c r="J228" s="326">
        <f>'Deelnemer 13 vtg'!AI24</f>
        <v>0</v>
      </c>
      <c r="K228" s="326">
        <f>'Deelnemer 13 vtg'!AJ24</f>
        <v>0</v>
      </c>
      <c r="L228" s="326">
        <f t="shared" si="26"/>
        <v>0</v>
      </c>
      <c r="M228" s="326">
        <f t="shared" si="27"/>
        <v>0</v>
      </c>
      <c r="N228" s="326">
        <f>'Deelnemer 13 vtg'!AM24</f>
        <v>0</v>
      </c>
      <c r="O228" s="326">
        <f>'Deelnemer 13 vtg'!AP24</f>
        <v>0</v>
      </c>
      <c r="P228" s="326">
        <f>'Deelnemer 13 vtg'!AQ24</f>
        <v>0</v>
      </c>
    </row>
    <row r="229" spans="2:17" ht="16.5" customHeight="1" x14ac:dyDescent="0.3">
      <c r="B229" s="447"/>
      <c r="C229" s="294">
        <v>7</v>
      </c>
      <c r="D229" s="325" t="str">
        <f>'Deelnemer 13 vtg'!B25</f>
        <v/>
      </c>
      <c r="E229" s="324" t="str">
        <f>'Deelnemer 13 vtg'!$E$7</f>
        <v>Deelnemer 13</v>
      </c>
      <c r="F229" s="324">
        <f>'Deelnemer 13 vtg'!$D$6</f>
        <v>0</v>
      </c>
      <c r="G229" s="324">
        <f>'Deelnemer 13 vtg'!C25</f>
        <v>0</v>
      </c>
      <c r="H229" s="326">
        <f>'Deelnemer 13 vtg'!F25</f>
        <v>0</v>
      </c>
      <c r="I229" s="326">
        <f>'Deelnemer 13 vtg'!AH25</f>
        <v>0</v>
      </c>
      <c r="J229" s="326">
        <f>'Deelnemer 13 vtg'!AI25</f>
        <v>0</v>
      </c>
      <c r="K229" s="326">
        <f>'Deelnemer 13 vtg'!AJ25</f>
        <v>0</v>
      </c>
      <c r="L229" s="326">
        <f t="shared" si="26"/>
        <v>0</v>
      </c>
      <c r="M229" s="326">
        <f t="shared" si="27"/>
        <v>0</v>
      </c>
      <c r="N229" s="326">
        <f>'Deelnemer 13 vtg'!AM25</f>
        <v>0</v>
      </c>
      <c r="O229" s="326">
        <f>'Deelnemer 13 vtg'!AP25</f>
        <v>0</v>
      </c>
      <c r="P229" s="326">
        <f>'Deelnemer 13 vtg'!AQ25</f>
        <v>0</v>
      </c>
    </row>
    <row r="230" spans="2:17" ht="16.5" customHeight="1" x14ac:dyDescent="0.3">
      <c r="B230" s="447"/>
      <c r="C230" s="294">
        <v>8</v>
      </c>
      <c r="D230" s="325" t="str">
        <f>'Deelnemer 13 vtg'!B26</f>
        <v/>
      </c>
      <c r="E230" s="324" t="str">
        <f>'Deelnemer 13 vtg'!$E$7</f>
        <v>Deelnemer 13</v>
      </c>
      <c r="F230" s="324">
        <f>'Deelnemer 13 vtg'!$D$6</f>
        <v>0</v>
      </c>
      <c r="G230" s="324">
        <f>'Deelnemer 13 vtg'!C26</f>
        <v>0</v>
      </c>
      <c r="H230" s="326">
        <f>'Deelnemer 13 vtg'!F26</f>
        <v>0</v>
      </c>
      <c r="I230" s="326">
        <f>'Deelnemer 13 vtg'!AH26</f>
        <v>0</v>
      </c>
      <c r="J230" s="326">
        <f>'Deelnemer 13 vtg'!AI26</f>
        <v>0</v>
      </c>
      <c r="K230" s="326">
        <f>'Deelnemer 13 vtg'!AJ26</f>
        <v>0</v>
      </c>
      <c r="L230" s="326">
        <f t="shared" si="26"/>
        <v>0</v>
      </c>
      <c r="M230" s="326">
        <f t="shared" si="27"/>
        <v>0</v>
      </c>
      <c r="N230" s="326">
        <f>'Deelnemer 13 vtg'!AM26</f>
        <v>0</v>
      </c>
      <c r="O230" s="326">
        <f>'Deelnemer 13 vtg'!AP26</f>
        <v>0</v>
      </c>
      <c r="P230" s="326">
        <f>'Deelnemer 13 vtg'!AQ26</f>
        <v>0</v>
      </c>
    </row>
    <row r="231" spans="2:17" ht="16.5" customHeight="1" x14ac:dyDescent="0.3">
      <c r="B231" s="447"/>
      <c r="C231" s="294">
        <v>9</v>
      </c>
      <c r="D231" s="325" t="str">
        <f>'Deelnemer 13 vtg'!B27</f>
        <v/>
      </c>
      <c r="E231" s="324" t="str">
        <f>'Deelnemer 13 vtg'!$E$7</f>
        <v>Deelnemer 13</v>
      </c>
      <c r="F231" s="324">
        <f>'Deelnemer 13 vtg'!$D$6</f>
        <v>0</v>
      </c>
      <c r="G231" s="324">
        <f>'Deelnemer 13 vtg'!C27</f>
        <v>0</v>
      </c>
      <c r="H231" s="326">
        <f>'Deelnemer 13 vtg'!F27</f>
        <v>0</v>
      </c>
      <c r="I231" s="326">
        <f>'Deelnemer 13 vtg'!AH27</f>
        <v>0</v>
      </c>
      <c r="J231" s="326">
        <f>'Deelnemer 13 vtg'!AI27</f>
        <v>0</v>
      </c>
      <c r="K231" s="326">
        <f>'Deelnemer 13 vtg'!AJ27</f>
        <v>0</v>
      </c>
      <c r="L231" s="326">
        <f t="shared" si="26"/>
        <v>0</v>
      </c>
      <c r="M231" s="326">
        <f t="shared" si="27"/>
        <v>0</v>
      </c>
      <c r="N231" s="326">
        <f>'Deelnemer 13 vtg'!AM27</f>
        <v>0</v>
      </c>
      <c r="O231" s="326">
        <f>'Deelnemer 13 vtg'!AP27</f>
        <v>0</v>
      </c>
      <c r="P231" s="326">
        <f>'Deelnemer 13 vtg'!AQ27</f>
        <v>0</v>
      </c>
    </row>
    <row r="232" spans="2:17" ht="16.5" customHeight="1" x14ac:dyDescent="0.3">
      <c r="B232" s="447"/>
      <c r="C232" s="294">
        <v>10</v>
      </c>
      <c r="D232" s="325" t="str">
        <f>'Deelnemer 13 vtg'!B28</f>
        <v/>
      </c>
      <c r="E232" s="324" t="str">
        <f>'Deelnemer 13 vtg'!$E$7</f>
        <v>Deelnemer 13</v>
      </c>
      <c r="F232" s="324">
        <f>'Deelnemer 13 vtg'!$D$6</f>
        <v>0</v>
      </c>
      <c r="G232" s="324">
        <f>'Deelnemer 13 vtg'!C28</f>
        <v>0</v>
      </c>
      <c r="H232" s="326">
        <f>'Deelnemer 13 vtg'!F28</f>
        <v>0</v>
      </c>
      <c r="I232" s="326">
        <f>'Deelnemer 13 vtg'!AH28</f>
        <v>0</v>
      </c>
      <c r="J232" s="326">
        <f>'Deelnemer 13 vtg'!AI28</f>
        <v>0</v>
      </c>
      <c r="K232" s="326">
        <f>'Deelnemer 13 vtg'!AJ28</f>
        <v>0</v>
      </c>
      <c r="L232" s="326">
        <f t="shared" si="26"/>
        <v>0</v>
      </c>
      <c r="M232" s="326">
        <f t="shared" si="27"/>
        <v>0</v>
      </c>
      <c r="N232" s="326">
        <f>'Deelnemer 13 vtg'!AM28</f>
        <v>0</v>
      </c>
      <c r="O232" s="326">
        <f>'Deelnemer 13 vtg'!AP28</f>
        <v>0</v>
      </c>
      <c r="P232" s="326">
        <f>'Deelnemer 13 vtg'!AQ28</f>
        <v>0</v>
      </c>
    </row>
    <row r="233" spans="2:17" ht="16.5" customHeight="1" x14ac:dyDescent="0.3">
      <c r="B233" s="447"/>
      <c r="C233" s="294">
        <v>11</v>
      </c>
      <c r="D233" s="325" t="str">
        <f>'Deelnemer 13 vtg'!B29</f>
        <v/>
      </c>
      <c r="E233" s="324" t="str">
        <f>'Deelnemer 13 vtg'!$E$7</f>
        <v>Deelnemer 13</v>
      </c>
      <c r="F233" s="324">
        <f>'Deelnemer 13 vtg'!$D$6</f>
        <v>0</v>
      </c>
      <c r="G233" s="324">
        <f>'Deelnemer 13 vtg'!C29</f>
        <v>0</v>
      </c>
      <c r="H233" s="326">
        <f>'Deelnemer 13 vtg'!F29</f>
        <v>0</v>
      </c>
      <c r="I233" s="326">
        <f>'Deelnemer 13 vtg'!AH29</f>
        <v>0</v>
      </c>
      <c r="J233" s="326">
        <f>'Deelnemer 13 vtg'!AI29</f>
        <v>0</v>
      </c>
      <c r="K233" s="326">
        <f>'Deelnemer 13 vtg'!AJ29</f>
        <v>0</v>
      </c>
      <c r="L233" s="326">
        <f t="shared" si="26"/>
        <v>0</v>
      </c>
      <c r="M233" s="326">
        <f t="shared" si="27"/>
        <v>0</v>
      </c>
      <c r="N233" s="326">
        <f>'Deelnemer 13 vtg'!AM29</f>
        <v>0</v>
      </c>
      <c r="O233" s="326">
        <f>'Deelnemer 13 vtg'!AP29</f>
        <v>0</v>
      </c>
      <c r="P233" s="326">
        <f>'Deelnemer 13 vtg'!AQ29</f>
        <v>0</v>
      </c>
    </row>
    <row r="234" spans="2:17" ht="16.5" customHeight="1" x14ac:dyDescent="0.3">
      <c r="B234" s="447"/>
      <c r="C234" s="294">
        <v>12</v>
      </c>
      <c r="D234" s="325" t="str">
        <f>'Deelnemer 13 vtg'!B30</f>
        <v/>
      </c>
      <c r="E234" s="324" t="str">
        <f>'Deelnemer 13 vtg'!$E$7</f>
        <v>Deelnemer 13</v>
      </c>
      <c r="F234" s="324">
        <f>'Deelnemer 13 vtg'!$D$6</f>
        <v>0</v>
      </c>
      <c r="G234" s="324">
        <f>'Deelnemer 13 vtg'!C30</f>
        <v>0</v>
      </c>
      <c r="H234" s="326">
        <f>'Deelnemer 13 vtg'!F30</f>
        <v>0</v>
      </c>
      <c r="I234" s="326">
        <f>'Deelnemer 13 vtg'!AH30</f>
        <v>0</v>
      </c>
      <c r="J234" s="326">
        <f>'Deelnemer 13 vtg'!AI30</f>
        <v>0</v>
      </c>
      <c r="K234" s="326">
        <f>'Deelnemer 13 vtg'!AJ30</f>
        <v>0</v>
      </c>
      <c r="L234" s="326">
        <f t="shared" si="26"/>
        <v>0</v>
      </c>
      <c r="M234" s="326">
        <f t="shared" si="27"/>
        <v>0</v>
      </c>
      <c r="N234" s="326">
        <f>'Deelnemer 13 vtg'!AM30</f>
        <v>0</v>
      </c>
      <c r="O234" s="326">
        <f>'Deelnemer 13 vtg'!AP30</f>
        <v>0</v>
      </c>
      <c r="P234" s="326">
        <f>'Deelnemer 13 vtg'!AQ30</f>
        <v>0</v>
      </c>
    </row>
    <row r="235" spans="2:17" ht="16.5" customHeight="1" x14ac:dyDescent="0.3">
      <c r="B235" s="447"/>
      <c r="C235" s="294">
        <v>13</v>
      </c>
      <c r="D235" s="325" t="str">
        <f>'Deelnemer 13 vtg'!B31</f>
        <v/>
      </c>
      <c r="E235" s="324" t="str">
        <f>'Deelnemer 13 vtg'!$E$7</f>
        <v>Deelnemer 13</v>
      </c>
      <c r="F235" s="324">
        <f>'Deelnemer 13 vtg'!$D$6</f>
        <v>0</v>
      </c>
      <c r="G235" s="324">
        <f>'Deelnemer 13 vtg'!C31</f>
        <v>0</v>
      </c>
      <c r="H235" s="326">
        <f>'Deelnemer 13 vtg'!F31</f>
        <v>0</v>
      </c>
      <c r="I235" s="326">
        <f>'Deelnemer 13 vtg'!AH31</f>
        <v>0</v>
      </c>
      <c r="J235" s="326">
        <f>'Deelnemer 13 vtg'!AI31</f>
        <v>0</v>
      </c>
      <c r="K235" s="326">
        <f>'Deelnemer 13 vtg'!AJ31</f>
        <v>0</v>
      </c>
      <c r="L235" s="326">
        <f t="shared" si="26"/>
        <v>0</v>
      </c>
      <c r="M235" s="326">
        <f t="shared" si="27"/>
        <v>0</v>
      </c>
      <c r="N235" s="326">
        <f>'Deelnemer 13 vtg'!AM31</f>
        <v>0</v>
      </c>
      <c r="O235" s="326">
        <f>'Deelnemer 13 vtg'!AP31</f>
        <v>0</v>
      </c>
      <c r="P235" s="326">
        <f>'Deelnemer 13 vtg'!AQ31</f>
        <v>0</v>
      </c>
    </row>
    <row r="236" spans="2:17" ht="16.5" customHeight="1" x14ac:dyDescent="0.3">
      <c r="B236" s="447"/>
      <c r="C236" s="294">
        <v>14</v>
      </c>
      <c r="D236" s="325" t="str">
        <f>'Deelnemer 13 vtg'!B32</f>
        <v/>
      </c>
      <c r="E236" s="324" t="str">
        <f>'Deelnemer 13 vtg'!$E$7</f>
        <v>Deelnemer 13</v>
      </c>
      <c r="F236" s="324">
        <f>'Deelnemer 13 vtg'!$D$6</f>
        <v>0</v>
      </c>
      <c r="G236" s="324">
        <f>'Deelnemer 13 vtg'!C32</f>
        <v>0</v>
      </c>
      <c r="H236" s="326">
        <f>'Deelnemer 13 vtg'!F32</f>
        <v>0</v>
      </c>
      <c r="I236" s="326">
        <f>'Deelnemer 13 vtg'!AH32</f>
        <v>0</v>
      </c>
      <c r="J236" s="326">
        <f>'Deelnemer 13 vtg'!AI32</f>
        <v>0</v>
      </c>
      <c r="K236" s="326">
        <f>'Deelnemer 13 vtg'!AJ32</f>
        <v>0</v>
      </c>
      <c r="L236" s="326">
        <f t="shared" si="26"/>
        <v>0</v>
      </c>
      <c r="M236" s="326">
        <f t="shared" si="27"/>
        <v>0</v>
      </c>
      <c r="N236" s="326">
        <f>'Deelnemer 13 vtg'!AM32</f>
        <v>0</v>
      </c>
      <c r="O236" s="326">
        <f>'Deelnemer 13 vtg'!AP32</f>
        <v>0</v>
      </c>
      <c r="P236" s="326">
        <f>'Deelnemer 13 vtg'!AQ32</f>
        <v>0</v>
      </c>
    </row>
    <row r="237" spans="2:17" ht="16.5" customHeight="1" x14ac:dyDescent="0.3">
      <c r="B237" s="447"/>
      <c r="C237" s="294">
        <v>15</v>
      </c>
      <c r="D237" s="325" t="str">
        <f>'Deelnemer 13 vtg'!B33</f>
        <v/>
      </c>
      <c r="E237" s="324" t="str">
        <f>'Deelnemer 13 vtg'!$E$7</f>
        <v>Deelnemer 13</v>
      </c>
      <c r="F237" s="324">
        <f>'Deelnemer 13 vtg'!$D$6</f>
        <v>0</v>
      </c>
      <c r="G237" s="324">
        <f>'Deelnemer 13 vtg'!C33</f>
        <v>0</v>
      </c>
      <c r="H237" s="326">
        <f>'Deelnemer 13 vtg'!F33</f>
        <v>0</v>
      </c>
      <c r="I237" s="326">
        <f>'Deelnemer 13 vtg'!AH33</f>
        <v>0</v>
      </c>
      <c r="J237" s="326">
        <f>'Deelnemer 13 vtg'!AI33</f>
        <v>0</v>
      </c>
      <c r="K237" s="326">
        <f>'Deelnemer 13 vtg'!AJ33</f>
        <v>0</v>
      </c>
      <c r="L237" s="326">
        <f t="shared" si="26"/>
        <v>0</v>
      </c>
      <c r="M237" s="326">
        <f t="shared" si="27"/>
        <v>0</v>
      </c>
      <c r="N237" s="326">
        <f>'Deelnemer 13 vtg'!AM33</f>
        <v>0</v>
      </c>
      <c r="O237" s="326">
        <f>'Deelnemer 13 vtg'!AP33</f>
        <v>0</v>
      </c>
      <c r="P237" s="326">
        <f>'Deelnemer 13 vtg'!AQ33</f>
        <v>0</v>
      </c>
    </row>
    <row r="238" spans="2:17" s="318" customFormat="1" ht="16.5" customHeight="1" x14ac:dyDescent="0.3">
      <c r="B238" s="447">
        <f t="shared" si="25"/>
        <v>13</v>
      </c>
      <c r="C238" s="329">
        <v>1</v>
      </c>
      <c r="D238" s="319" t="str">
        <f>'Deelnemer 14 vtg'!B19</f>
        <v/>
      </c>
      <c r="E238" s="320" t="str">
        <f>'Deelnemer 14 vtg'!$E$7</f>
        <v>Deelnemer 14</v>
      </c>
      <c r="F238" s="320">
        <f>'Deelnemer 14 vtg'!$D$6</f>
        <v>0</v>
      </c>
      <c r="G238" s="320">
        <f>'Deelnemer 14 vtg'!C19</f>
        <v>0</v>
      </c>
      <c r="H238" s="321">
        <f>'Deelnemer 14 vtg'!F19</f>
        <v>0</v>
      </c>
      <c r="I238" s="321">
        <f>'Deelnemer 14 vtg'!AH19</f>
        <v>0</v>
      </c>
      <c r="J238" s="321">
        <f>'Deelnemer 14 vtg'!AI19</f>
        <v>0</v>
      </c>
      <c r="K238" s="321">
        <f>'Deelnemer 14 vtg'!AJ19</f>
        <v>0</v>
      </c>
      <c r="L238" s="321">
        <f>J238*I238</f>
        <v>0</v>
      </c>
      <c r="M238" s="321">
        <f>K238*I238</f>
        <v>0</v>
      </c>
      <c r="N238" s="321">
        <f>'Deelnemer 14 vtg'!AM19</f>
        <v>0</v>
      </c>
      <c r="O238" s="321">
        <f>'Deelnemer 14 vtg'!AP19</f>
        <v>0</v>
      </c>
      <c r="P238" s="321">
        <f>'Deelnemer 14 vtg'!AQ19</f>
        <v>0</v>
      </c>
      <c r="Q238" s="294"/>
    </row>
    <row r="239" spans="2:17" ht="16.5" customHeight="1" x14ac:dyDescent="0.3">
      <c r="B239" s="447"/>
      <c r="C239" s="294">
        <v>2</v>
      </c>
      <c r="D239" s="325" t="str">
        <f>'Deelnemer 14 vtg'!B20</f>
        <v/>
      </c>
      <c r="E239" s="324" t="str">
        <f>'Deelnemer 14 vtg'!$E$7</f>
        <v>Deelnemer 14</v>
      </c>
      <c r="F239" s="324">
        <f>'Deelnemer 14 vtg'!$D$6</f>
        <v>0</v>
      </c>
      <c r="G239" s="324">
        <f>'Deelnemer 14 vtg'!C20</f>
        <v>0</v>
      </c>
      <c r="H239" s="326">
        <f>'Deelnemer 14 vtg'!F20</f>
        <v>0</v>
      </c>
      <c r="I239" s="326">
        <f>'Deelnemer 14 vtg'!AH20</f>
        <v>0</v>
      </c>
      <c r="J239" s="326">
        <f>'Deelnemer 14 vtg'!AI20</f>
        <v>0</v>
      </c>
      <c r="K239" s="326">
        <f>'Deelnemer 14 vtg'!AJ20</f>
        <v>0</v>
      </c>
      <c r="L239" s="326">
        <f t="shared" ref="L239:L252" si="28">J239*I239</f>
        <v>0</v>
      </c>
      <c r="M239" s="326">
        <f t="shared" ref="M239:M252" si="29">K239*I239</f>
        <v>0</v>
      </c>
      <c r="N239" s="326">
        <f>'Deelnemer 14 vtg'!AM20</f>
        <v>0</v>
      </c>
      <c r="O239" s="326">
        <f>'Deelnemer 14 vtg'!AP20</f>
        <v>0</v>
      </c>
      <c r="P239" s="326">
        <f>'Deelnemer 14 vtg'!AQ20</f>
        <v>0</v>
      </c>
    </row>
    <row r="240" spans="2:17" ht="16.5" customHeight="1" x14ac:dyDescent="0.3">
      <c r="B240" s="447"/>
      <c r="C240" s="294">
        <v>3</v>
      </c>
      <c r="D240" s="325" t="str">
        <f>'Deelnemer 14 vtg'!B21</f>
        <v/>
      </c>
      <c r="E240" s="324" t="str">
        <f>'Deelnemer 14 vtg'!$E$7</f>
        <v>Deelnemer 14</v>
      </c>
      <c r="F240" s="324">
        <f>'Deelnemer 14 vtg'!$D$6</f>
        <v>0</v>
      </c>
      <c r="G240" s="324">
        <f>'Deelnemer 14 vtg'!C21</f>
        <v>0</v>
      </c>
      <c r="H240" s="326">
        <f>'Deelnemer 14 vtg'!F21</f>
        <v>0</v>
      </c>
      <c r="I240" s="326">
        <f>'Deelnemer 14 vtg'!AH21</f>
        <v>0</v>
      </c>
      <c r="J240" s="326">
        <f>'Deelnemer 14 vtg'!AI21</f>
        <v>0</v>
      </c>
      <c r="K240" s="326">
        <f>'Deelnemer 14 vtg'!AJ21</f>
        <v>0</v>
      </c>
      <c r="L240" s="326">
        <f t="shared" si="28"/>
        <v>0</v>
      </c>
      <c r="M240" s="326">
        <f t="shared" si="29"/>
        <v>0</v>
      </c>
      <c r="N240" s="326">
        <f>'Deelnemer 14 vtg'!AM21</f>
        <v>0</v>
      </c>
      <c r="O240" s="326">
        <f>'Deelnemer 14 vtg'!AP21</f>
        <v>0</v>
      </c>
      <c r="P240" s="326">
        <f>'Deelnemer 14 vtg'!AQ21</f>
        <v>0</v>
      </c>
    </row>
    <row r="241" spans="2:17" ht="16.5" customHeight="1" x14ac:dyDescent="0.3">
      <c r="B241" s="447"/>
      <c r="C241" s="294">
        <v>4</v>
      </c>
      <c r="D241" s="325" t="str">
        <f>'Deelnemer 14 vtg'!B22</f>
        <v/>
      </c>
      <c r="E241" s="324" t="str">
        <f>'Deelnemer 14 vtg'!$E$7</f>
        <v>Deelnemer 14</v>
      </c>
      <c r="F241" s="324">
        <f>'Deelnemer 14 vtg'!$D$6</f>
        <v>0</v>
      </c>
      <c r="G241" s="324">
        <f>'Deelnemer 14 vtg'!C22</f>
        <v>0</v>
      </c>
      <c r="H241" s="326">
        <f>'Deelnemer 14 vtg'!F22</f>
        <v>0</v>
      </c>
      <c r="I241" s="326">
        <f>'Deelnemer 14 vtg'!AH22</f>
        <v>0</v>
      </c>
      <c r="J241" s="326">
        <f>'Deelnemer 14 vtg'!AI22</f>
        <v>0</v>
      </c>
      <c r="K241" s="326">
        <f>'Deelnemer 14 vtg'!AJ22</f>
        <v>0</v>
      </c>
      <c r="L241" s="326">
        <f t="shared" si="28"/>
        <v>0</v>
      </c>
      <c r="M241" s="326">
        <f t="shared" si="29"/>
        <v>0</v>
      </c>
      <c r="N241" s="326">
        <f>'Deelnemer 14 vtg'!AM22</f>
        <v>0</v>
      </c>
      <c r="O241" s="326">
        <f>'Deelnemer 14 vtg'!AP22</f>
        <v>0</v>
      </c>
      <c r="P241" s="326">
        <f>'Deelnemer 14 vtg'!AQ22</f>
        <v>0</v>
      </c>
    </row>
    <row r="242" spans="2:17" ht="16.5" customHeight="1" x14ac:dyDescent="0.3">
      <c r="B242" s="447"/>
      <c r="C242" s="294">
        <v>5</v>
      </c>
      <c r="D242" s="325" t="str">
        <f>'Deelnemer 14 vtg'!B23</f>
        <v/>
      </c>
      <c r="E242" s="324" t="str">
        <f>'Deelnemer 14 vtg'!$E$7</f>
        <v>Deelnemer 14</v>
      </c>
      <c r="F242" s="324">
        <f>'Deelnemer 14 vtg'!$D$6</f>
        <v>0</v>
      </c>
      <c r="G242" s="324">
        <f>'Deelnemer 14 vtg'!C23</f>
        <v>0</v>
      </c>
      <c r="H242" s="326">
        <f>'Deelnemer 14 vtg'!F23</f>
        <v>0</v>
      </c>
      <c r="I242" s="326">
        <f>'Deelnemer 14 vtg'!AH23</f>
        <v>0</v>
      </c>
      <c r="J242" s="326">
        <f>'Deelnemer 14 vtg'!AI23</f>
        <v>0</v>
      </c>
      <c r="K242" s="326">
        <f>'Deelnemer 14 vtg'!AJ23</f>
        <v>0</v>
      </c>
      <c r="L242" s="326">
        <f t="shared" si="28"/>
        <v>0</v>
      </c>
      <c r="M242" s="326">
        <f t="shared" si="29"/>
        <v>0</v>
      </c>
      <c r="N242" s="326">
        <f>'Deelnemer 14 vtg'!AM23</f>
        <v>0</v>
      </c>
      <c r="O242" s="326">
        <f>'Deelnemer 14 vtg'!AP23</f>
        <v>0</v>
      </c>
      <c r="P242" s="326">
        <f>'Deelnemer 14 vtg'!AQ23</f>
        <v>0</v>
      </c>
    </row>
    <row r="243" spans="2:17" ht="16.5" customHeight="1" x14ac:dyDescent="0.3">
      <c r="B243" s="447"/>
      <c r="C243" s="294">
        <v>6</v>
      </c>
      <c r="D243" s="325" t="str">
        <f>'Deelnemer 14 vtg'!B24</f>
        <v/>
      </c>
      <c r="E243" s="324" t="str">
        <f>'Deelnemer 14 vtg'!$E$7</f>
        <v>Deelnemer 14</v>
      </c>
      <c r="F243" s="324">
        <f>'Deelnemer 14 vtg'!$D$6</f>
        <v>0</v>
      </c>
      <c r="G243" s="324">
        <f>'Deelnemer 14 vtg'!C24</f>
        <v>0</v>
      </c>
      <c r="H243" s="326">
        <f>'Deelnemer 14 vtg'!F24</f>
        <v>0</v>
      </c>
      <c r="I243" s="326">
        <f>'Deelnemer 14 vtg'!AH24</f>
        <v>0</v>
      </c>
      <c r="J243" s="326">
        <f>'Deelnemer 14 vtg'!AI24</f>
        <v>0</v>
      </c>
      <c r="K243" s="326">
        <f>'Deelnemer 14 vtg'!AJ24</f>
        <v>0</v>
      </c>
      <c r="L243" s="326">
        <f t="shared" si="28"/>
        <v>0</v>
      </c>
      <c r="M243" s="326">
        <f t="shared" si="29"/>
        <v>0</v>
      </c>
      <c r="N243" s="326">
        <f>'Deelnemer 14 vtg'!AM24</f>
        <v>0</v>
      </c>
      <c r="O243" s="326">
        <f>'Deelnemer 14 vtg'!AP24</f>
        <v>0</v>
      </c>
      <c r="P243" s="326">
        <f>'Deelnemer 14 vtg'!AQ24</f>
        <v>0</v>
      </c>
    </row>
    <row r="244" spans="2:17" ht="16.5" customHeight="1" x14ac:dyDescent="0.3">
      <c r="B244" s="447"/>
      <c r="C244" s="294">
        <v>7</v>
      </c>
      <c r="D244" s="325" t="str">
        <f>'Deelnemer 14 vtg'!B25</f>
        <v/>
      </c>
      <c r="E244" s="324" t="str">
        <f>'Deelnemer 14 vtg'!$E$7</f>
        <v>Deelnemer 14</v>
      </c>
      <c r="F244" s="324">
        <f>'Deelnemer 14 vtg'!$D$6</f>
        <v>0</v>
      </c>
      <c r="G244" s="324">
        <f>'Deelnemer 14 vtg'!C25</f>
        <v>0</v>
      </c>
      <c r="H244" s="326">
        <f>'Deelnemer 14 vtg'!F25</f>
        <v>0</v>
      </c>
      <c r="I244" s="326">
        <f>'Deelnemer 14 vtg'!AH25</f>
        <v>0</v>
      </c>
      <c r="J244" s="326">
        <f>'Deelnemer 14 vtg'!AI25</f>
        <v>0</v>
      </c>
      <c r="K244" s="326">
        <f>'Deelnemer 14 vtg'!AJ25</f>
        <v>0</v>
      </c>
      <c r="L244" s="326">
        <f t="shared" si="28"/>
        <v>0</v>
      </c>
      <c r="M244" s="326">
        <f t="shared" si="29"/>
        <v>0</v>
      </c>
      <c r="N244" s="326">
        <f>'Deelnemer 14 vtg'!AM25</f>
        <v>0</v>
      </c>
      <c r="O244" s="326">
        <f>'Deelnemer 14 vtg'!AP25</f>
        <v>0</v>
      </c>
      <c r="P244" s="326">
        <f>'Deelnemer 14 vtg'!AQ25</f>
        <v>0</v>
      </c>
    </row>
    <row r="245" spans="2:17" ht="16.5" customHeight="1" x14ac:dyDescent="0.3">
      <c r="B245" s="447"/>
      <c r="C245" s="294">
        <v>8</v>
      </c>
      <c r="D245" s="325" t="str">
        <f>'Deelnemer 14 vtg'!B26</f>
        <v/>
      </c>
      <c r="E245" s="324" t="str">
        <f>'Deelnemer 14 vtg'!$E$7</f>
        <v>Deelnemer 14</v>
      </c>
      <c r="F245" s="324">
        <f>'Deelnemer 14 vtg'!$D$6</f>
        <v>0</v>
      </c>
      <c r="G245" s="324">
        <f>'Deelnemer 14 vtg'!C26</f>
        <v>0</v>
      </c>
      <c r="H245" s="326">
        <f>'Deelnemer 14 vtg'!F26</f>
        <v>0</v>
      </c>
      <c r="I245" s="326">
        <f>'Deelnemer 14 vtg'!AH26</f>
        <v>0</v>
      </c>
      <c r="J245" s="326">
        <f>'Deelnemer 14 vtg'!AI26</f>
        <v>0</v>
      </c>
      <c r="K245" s="326">
        <f>'Deelnemer 14 vtg'!AJ26</f>
        <v>0</v>
      </c>
      <c r="L245" s="326">
        <f t="shared" si="28"/>
        <v>0</v>
      </c>
      <c r="M245" s="326">
        <f t="shared" si="29"/>
        <v>0</v>
      </c>
      <c r="N245" s="326">
        <f>'Deelnemer 14 vtg'!AM26</f>
        <v>0</v>
      </c>
      <c r="O245" s="326">
        <f>'Deelnemer 14 vtg'!AP26</f>
        <v>0</v>
      </c>
      <c r="P245" s="326">
        <f>'Deelnemer 14 vtg'!AQ26</f>
        <v>0</v>
      </c>
    </row>
    <row r="246" spans="2:17" ht="16.5" customHeight="1" x14ac:dyDescent="0.3">
      <c r="B246" s="447"/>
      <c r="C246" s="294">
        <v>9</v>
      </c>
      <c r="D246" s="325" t="str">
        <f>'Deelnemer 14 vtg'!B27</f>
        <v/>
      </c>
      <c r="E246" s="324" t="str">
        <f>'Deelnemer 14 vtg'!$E$7</f>
        <v>Deelnemer 14</v>
      </c>
      <c r="F246" s="324">
        <f>'Deelnemer 14 vtg'!$D$6</f>
        <v>0</v>
      </c>
      <c r="G246" s="324">
        <f>'Deelnemer 14 vtg'!C27</f>
        <v>0</v>
      </c>
      <c r="H246" s="326">
        <f>'Deelnemer 14 vtg'!F27</f>
        <v>0</v>
      </c>
      <c r="I246" s="326">
        <f>'Deelnemer 14 vtg'!AH27</f>
        <v>0</v>
      </c>
      <c r="J246" s="326">
        <f>'Deelnemer 14 vtg'!AI27</f>
        <v>0</v>
      </c>
      <c r="K246" s="326">
        <f>'Deelnemer 14 vtg'!AJ27</f>
        <v>0</v>
      </c>
      <c r="L246" s="326">
        <f t="shared" si="28"/>
        <v>0</v>
      </c>
      <c r="M246" s="326">
        <f t="shared" si="29"/>
        <v>0</v>
      </c>
      <c r="N246" s="326">
        <f>'Deelnemer 14 vtg'!AM27</f>
        <v>0</v>
      </c>
      <c r="O246" s="326">
        <f>'Deelnemer 14 vtg'!AP27</f>
        <v>0</v>
      </c>
      <c r="P246" s="326">
        <f>'Deelnemer 14 vtg'!AQ27</f>
        <v>0</v>
      </c>
    </row>
    <row r="247" spans="2:17" ht="16.5" customHeight="1" x14ac:dyDescent="0.3">
      <c r="B247" s="447"/>
      <c r="C247" s="294">
        <v>10</v>
      </c>
      <c r="D247" s="325" t="str">
        <f>'Deelnemer 14 vtg'!B28</f>
        <v/>
      </c>
      <c r="E247" s="324" t="str">
        <f>'Deelnemer 14 vtg'!$E$7</f>
        <v>Deelnemer 14</v>
      </c>
      <c r="F247" s="324">
        <f>'Deelnemer 14 vtg'!$D$6</f>
        <v>0</v>
      </c>
      <c r="G247" s="324">
        <f>'Deelnemer 14 vtg'!C28</f>
        <v>0</v>
      </c>
      <c r="H247" s="326">
        <f>'Deelnemer 14 vtg'!F28</f>
        <v>0</v>
      </c>
      <c r="I247" s="326">
        <f>'Deelnemer 14 vtg'!AH28</f>
        <v>0</v>
      </c>
      <c r="J247" s="326">
        <f>'Deelnemer 14 vtg'!AI28</f>
        <v>0</v>
      </c>
      <c r="K247" s="326">
        <f>'Deelnemer 14 vtg'!AJ28</f>
        <v>0</v>
      </c>
      <c r="L247" s="326">
        <f t="shared" si="28"/>
        <v>0</v>
      </c>
      <c r="M247" s="326">
        <f t="shared" si="29"/>
        <v>0</v>
      </c>
      <c r="N247" s="326">
        <f>'Deelnemer 14 vtg'!AM28</f>
        <v>0</v>
      </c>
      <c r="O247" s="326">
        <f>'Deelnemer 14 vtg'!AP28</f>
        <v>0</v>
      </c>
      <c r="P247" s="326">
        <f>'Deelnemer 14 vtg'!AQ28</f>
        <v>0</v>
      </c>
    </row>
    <row r="248" spans="2:17" ht="16.5" customHeight="1" x14ac:dyDescent="0.3">
      <c r="B248" s="447"/>
      <c r="C248" s="294">
        <v>11</v>
      </c>
      <c r="D248" s="325" t="str">
        <f>'Deelnemer 14 vtg'!B29</f>
        <v/>
      </c>
      <c r="E248" s="324" t="str">
        <f>'Deelnemer 14 vtg'!$E$7</f>
        <v>Deelnemer 14</v>
      </c>
      <c r="F248" s="324">
        <f>'Deelnemer 14 vtg'!$D$6</f>
        <v>0</v>
      </c>
      <c r="G248" s="324">
        <f>'Deelnemer 14 vtg'!C29</f>
        <v>0</v>
      </c>
      <c r="H248" s="326">
        <f>'Deelnemer 14 vtg'!F29</f>
        <v>0</v>
      </c>
      <c r="I248" s="326">
        <f>'Deelnemer 14 vtg'!AH29</f>
        <v>0</v>
      </c>
      <c r="J248" s="326">
        <f>'Deelnemer 14 vtg'!AI29</f>
        <v>0</v>
      </c>
      <c r="K248" s="326">
        <f>'Deelnemer 14 vtg'!AJ29</f>
        <v>0</v>
      </c>
      <c r="L248" s="326">
        <f t="shared" si="28"/>
        <v>0</v>
      </c>
      <c r="M248" s="326">
        <f t="shared" si="29"/>
        <v>0</v>
      </c>
      <c r="N248" s="326">
        <f>'Deelnemer 14 vtg'!AM29</f>
        <v>0</v>
      </c>
      <c r="O248" s="326">
        <f>'Deelnemer 14 vtg'!AP29</f>
        <v>0</v>
      </c>
      <c r="P248" s="326">
        <f>'Deelnemer 14 vtg'!AQ29</f>
        <v>0</v>
      </c>
    </row>
    <row r="249" spans="2:17" ht="16.5" customHeight="1" x14ac:dyDescent="0.3">
      <c r="B249" s="447"/>
      <c r="C249" s="294">
        <v>12</v>
      </c>
      <c r="D249" s="325" t="str">
        <f>'Deelnemer 14 vtg'!B30</f>
        <v/>
      </c>
      <c r="E249" s="324" t="str">
        <f>'Deelnemer 14 vtg'!$E$7</f>
        <v>Deelnemer 14</v>
      </c>
      <c r="F249" s="324">
        <f>'Deelnemer 14 vtg'!$D$6</f>
        <v>0</v>
      </c>
      <c r="G249" s="324">
        <f>'Deelnemer 14 vtg'!C30</f>
        <v>0</v>
      </c>
      <c r="H249" s="326">
        <f>'Deelnemer 14 vtg'!F30</f>
        <v>0</v>
      </c>
      <c r="I249" s="326">
        <f>'Deelnemer 14 vtg'!AH30</f>
        <v>0</v>
      </c>
      <c r="J249" s="326">
        <f>'Deelnemer 14 vtg'!AI30</f>
        <v>0</v>
      </c>
      <c r="K249" s="326">
        <f>'Deelnemer 14 vtg'!AJ30</f>
        <v>0</v>
      </c>
      <c r="L249" s="326">
        <f t="shared" si="28"/>
        <v>0</v>
      </c>
      <c r="M249" s="326">
        <f t="shared" si="29"/>
        <v>0</v>
      </c>
      <c r="N249" s="326">
        <f>'Deelnemer 14 vtg'!AM30</f>
        <v>0</v>
      </c>
      <c r="O249" s="326">
        <f>'Deelnemer 14 vtg'!AP30</f>
        <v>0</v>
      </c>
      <c r="P249" s="326">
        <f>'Deelnemer 14 vtg'!AQ30</f>
        <v>0</v>
      </c>
    </row>
    <row r="250" spans="2:17" ht="16.5" customHeight="1" x14ac:dyDescent="0.3">
      <c r="B250" s="447"/>
      <c r="C250" s="294">
        <v>13</v>
      </c>
      <c r="D250" s="325" t="str">
        <f>'Deelnemer 14 vtg'!B31</f>
        <v/>
      </c>
      <c r="E250" s="324" t="str">
        <f>'Deelnemer 14 vtg'!$E$7</f>
        <v>Deelnemer 14</v>
      </c>
      <c r="F250" s="324">
        <f>'Deelnemer 14 vtg'!$D$6</f>
        <v>0</v>
      </c>
      <c r="G250" s="324">
        <f>'Deelnemer 14 vtg'!C31</f>
        <v>0</v>
      </c>
      <c r="H250" s="326">
        <f>'Deelnemer 14 vtg'!F31</f>
        <v>0</v>
      </c>
      <c r="I250" s="326">
        <f>'Deelnemer 14 vtg'!AH31</f>
        <v>0</v>
      </c>
      <c r="J250" s="326">
        <f>'Deelnemer 14 vtg'!AI31</f>
        <v>0</v>
      </c>
      <c r="K250" s="326">
        <f>'Deelnemer 14 vtg'!AJ31</f>
        <v>0</v>
      </c>
      <c r="L250" s="326">
        <f t="shared" si="28"/>
        <v>0</v>
      </c>
      <c r="M250" s="326">
        <f t="shared" si="29"/>
        <v>0</v>
      </c>
      <c r="N250" s="326">
        <f>'Deelnemer 14 vtg'!AM31</f>
        <v>0</v>
      </c>
      <c r="O250" s="326">
        <f>'Deelnemer 14 vtg'!AP31</f>
        <v>0</v>
      </c>
      <c r="P250" s="326">
        <f>'Deelnemer 14 vtg'!AQ31</f>
        <v>0</v>
      </c>
    </row>
    <row r="251" spans="2:17" ht="16.5" customHeight="1" x14ac:dyDescent="0.3">
      <c r="B251" s="447"/>
      <c r="C251" s="294">
        <v>14</v>
      </c>
      <c r="D251" s="325" t="str">
        <f>'Deelnemer 14 vtg'!B32</f>
        <v/>
      </c>
      <c r="E251" s="324" t="str">
        <f>'Deelnemer 14 vtg'!$E$7</f>
        <v>Deelnemer 14</v>
      </c>
      <c r="F251" s="324">
        <f>'Deelnemer 14 vtg'!$D$6</f>
        <v>0</v>
      </c>
      <c r="G251" s="324">
        <f>'Deelnemer 14 vtg'!C32</f>
        <v>0</v>
      </c>
      <c r="H251" s="326">
        <f>'Deelnemer 14 vtg'!F32</f>
        <v>0</v>
      </c>
      <c r="I251" s="326">
        <f>'Deelnemer 14 vtg'!AH32</f>
        <v>0</v>
      </c>
      <c r="J251" s="326">
        <f>'Deelnemer 14 vtg'!AI32</f>
        <v>0</v>
      </c>
      <c r="K251" s="326">
        <f>'Deelnemer 14 vtg'!AJ32</f>
        <v>0</v>
      </c>
      <c r="L251" s="326">
        <f t="shared" si="28"/>
        <v>0</v>
      </c>
      <c r="M251" s="326">
        <f t="shared" si="29"/>
        <v>0</v>
      </c>
      <c r="N251" s="326">
        <f>'Deelnemer 14 vtg'!AM32</f>
        <v>0</v>
      </c>
      <c r="O251" s="326">
        <f>'Deelnemer 14 vtg'!AP32</f>
        <v>0</v>
      </c>
      <c r="P251" s="326">
        <f>'Deelnemer 14 vtg'!AQ32</f>
        <v>0</v>
      </c>
    </row>
    <row r="252" spans="2:17" ht="16.5" customHeight="1" x14ac:dyDescent="0.3">
      <c r="B252" s="447"/>
      <c r="C252" s="294">
        <v>15</v>
      </c>
      <c r="D252" s="325" t="str">
        <f>'Deelnemer 14 vtg'!B33</f>
        <v/>
      </c>
      <c r="E252" s="324" t="str">
        <f>'Deelnemer 14 vtg'!$E$7</f>
        <v>Deelnemer 14</v>
      </c>
      <c r="F252" s="324">
        <f>'Deelnemer 14 vtg'!$D$6</f>
        <v>0</v>
      </c>
      <c r="G252" s="324">
        <f>'Deelnemer 14 vtg'!C33</f>
        <v>0</v>
      </c>
      <c r="H252" s="326">
        <f>'Deelnemer 14 vtg'!F33</f>
        <v>0</v>
      </c>
      <c r="I252" s="326">
        <f>'Deelnemer 14 vtg'!AH33</f>
        <v>0</v>
      </c>
      <c r="J252" s="326">
        <f>'Deelnemer 14 vtg'!AI33</f>
        <v>0</v>
      </c>
      <c r="K252" s="326">
        <f>'Deelnemer 14 vtg'!AJ33</f>
        <v>0</v>
      </c>
      <c r="L252" s="326">
        <f t="shared" si="28"/>
        <v>0</v>
      </c>
      <c r="M252" s="326">
        <f t="shared" si="29"/>
        <v>0</v>
      </c>
      <c r="N252" s="326">
        <f>'Deelnemer 14 vtg'!AM33</f>
        <v>0</v>
      </c>
      <c r="O252" s="326">
        <f>'Deelnemer 14 vtg'!AP33</f>
        <v>0</v>
      </c>
      <c r="P252" s="326">
        <f>'Deelnemer 14 vtg'!AQ33</f>
        <v>0</v>
      </c>
    </row>
    <row r="253" spans="2:17" s="318" customFormat="1" ht="16.5" customHeight="1" x14ac:dyDescent="0.3">
      <c r="B253" s="447">
        <f t="shared" si="25"/>
        <v>14</v>
      </c>
      <c r="C253" s="329">
        <v>1</v>
      </c>
      <c r="D253" s="319" t="str">
        <f>'Deelnemer 15 vtg'!B19</f>
        <v/>
      </c>
      <c r="E253" s="320" t="str">
        <f>'Deelnemer 15 vtg'!$E$7</f>
        <v>Deelnemer 15</v>
      </c>
      <c r="F253" s="320">
        <f>'Deelnemer 15 vtg'!$D$6</f>
        <v>0</v>
      </c>
      <c r="G253" s="320">
        <f>'Deelnemer 15 vtg'!C19</f>
        <v>0</v>
      </c>
      <c r="H253" s="321">
        <f>'Deelnemer 15 vtg'!F19</f>
        <v>0</v>
      </c>
      <c r="I253" s="321">
        <f>'Deelnemer 15 vtg'!AH19</f>
        <v>0</v>
      </c>
      <c r="J253" s="321">
        <f>'Deelnemer 15 vtg'!AI19</f>
        <v>0</v>
      </c>
      <c r="K253" s="321">
        <f>'Deelnemer 15 vtg'!AJ19</f>
        <v>0</v>
      </c>
      <c r="L253" s="321">
        <f>J253*I253</f>
        <v>0</v>
      </c>
      <c r="M253" s="321">
        <f>K253*I253</f>
        <v>0</v>
      </c>
      <c r="N253" s="321">
        <f>'Deelnemer 15 vtg'!AM19</f>
        <v>0</v>
      </c>
      <c r="O253" s="321">
        <f>'Deelnemer 15 vtg'!AP19</f>
        <v>0</v>
      </c>
      <c r="P253" s="321">
        <f>'Deelnemer 15 vtg'!AQ19</f>
        <v>0</v>
      </c>
      <c r="Q253" s="294"/>
    </row>
    <row r="254" spans="2:17" ht="16.5" customHeight="1" x14ac:dyDescent="0.3">
      <c r="B254" s="447"/>
      <c r="C254" s="294">
        <v>2</v>
      </c>
      <c r="D254" s="325" t="str">
        <f>'Deelnemer 15 vtg'!B20</f>
        <v/>
      </c>
      <c r="E254" s="324" t="str">
        <f>'Deelnemer 15 vtg'!$E$7</f>
        <v>Deelnemer 15</v>
      </c>
      <c r="F254" s="324">
        <f>'Deelnemer 15 vtg'!$D$6</f>
        <v>0</v>
      </c>
      <c r="G254" s="324">
        <f>'Deelnemer 15 vtg'!C20</f>
        <v>0</v>
      </c>
      <c r="H254" s="326">
        <f>'Deelnemer 15 vtg'!F20</f>
        <v>0</v>
      </c>
      <c r="I254" s="326">
        <f>'Deelnemer 15 vtg'!AH20</f>
        <v>0</v>
      </c>
      <c r="J254" s="326">
        <f>'Deelnemer 15 vtg'!AI20</f>
        <v>0</v>
      </c>
      <c r="K254" s="326">
        <f>'Deelnemer 15 vtg'!AJ20</f>
        <v>0</v>
      </c>
      <c r="L254" s="326">
        <f t="shared" ref="L254:L267" si="30">J254*I254</f>
        <v>0</v>
      </c>
      <c r="M254" s="326">
        <f t="shared" ref="M254:M267" si="31">K254*I254</f>
        <v>0</v>
      </c>
      <c r="N254" s="326">
        <f>'Deelnemer 15 vtg'!AM20</f>
        <v>0</v>
      </c>
      <c r="O254" s="326">
        <f>'Deelnemer 15 vtg'!AP20</f>
        <v>0</v>
      </c>
      <c r="P254" s="326">
        <f>'Deelnemer 15 vtg'!AQ20</f>
        <v>0</v>
      </c>
    </row>
    <row r="255" spans="2:17" ht="16.5" customHeight="1" x14ac:dyDescent="0.3">
      <c r="B255" s="447"/>
      <c r="C255" s="294">
        <v>3</v>
      </c>
      <c r="D255" s="325" t="str">
        <f>'Deelnemer 15 vtg'!B21</f>
        <v/>
      </c>
      <c r="E255" s="324" t="str">
        <f>'Deelnemer 15 vtg'!$E$7</f>
        <v>Deelnemer 15</v>
      </c>
      <c r="F255" s="324">
        <f>'Deelnemer 15 vtg'!$D$6</f>
        <v>0</v>
      </c>
      <c r="G255" s="324">
        <f>'Deelnemer 15 vtg'!C21</f>
        <v>0</v>
      </c>
      <c r="H255" s="326">
        <f>'Deelnemer 15 vtg'!F21</f>
        <v>0</v>
      </c>
      <c r="I255" s="326">
        <f>'Deelnemer 15 vtg'!AH21</f>
        <v>0</v>
      </c>
      <c r="J255" s="326">
        <f>'Deelnemer 15 vtg'!AI21</f>
        <v>0</v>
      </c>
      <c r="K255" s="326">
        <f>'Deelnemer 15 vtg'!AJ21</f>
        <v>0</v>
      </c>
      <c r="L255" s="326">
        <f t="shared" si="30"/>
        <v>0</v>
      </c>
      <c r="M255" s="326">
        <f t="shared" si="31"/>
        <v>0</v>
      </c>
      <c r="N255" s="326">
        <f>'Deelnemer 15 vtg'!AM21</f>
        <v>0</v>
      </c>
      <c r="O255" s="326">
        <f>'Deelnemer 15 vtg'!AP21</f>
        <v>0</v>
      </c>
      <c r="P255" s="326">
        <f>'Deelnemer 15 vtg'!AQ21</f>
        <v>0</v>
      </c>
    </row>
    <row r="256" spans="2:17" ht="16.5" customHeight="1" x14ac:dyDescent="0.3">
      <c r="B256" s="447"/>
      <c r="C256" s="294">
        <v>4</v>
      </c>
      <c r="D256" s="325" t="str">
        <f>'Deelnemer 15 vtg'!B22</f>
        <v/>
      </c>
      <c r="E256" s="324" t="str">
        <f>'Deelnemer 15 vtg'!$E$7</f>
        <v>Deelnemer 15</v>
      </c>
      <c r="F256" s="324">
        <f>'Deelnemer 15 vtg'!$D$6</f>
        <v>0</v>
      </c>
      <c r="G256" s="324">
        <f>'Deelnemer 15 vtg'!C22</f>
        <v>0</v>
      </c>
      <c r="H256" s="326">
        <f>'Deelnemer 15 vtg'!F22</f>
        <v>0</v>
      </c>
      <c r="I256" s="326">
        <f>'Deelnemer 15 vtg'!AH22</f>
        <v>0</v>
      </c>
      <c r="J256" s="326">
        <f>'Deelnemer 15 vtg'!AI22</f>
        <v>0</v>
      </c>
      <c r="K256" s="326">
        <f>'Deelnemer 15 vtg'!AJ22</f>
        <v>0</v>
      </c>
      <c r="L256" s="326">
        <f t="shared" si="30"/>
        <v>0</v>
      </c>
      <c r="M256" s="326">
        <f t="shared" si="31"/>
        <v>0</v>
      </c>
      <c r="N256" s="326">
        <f>'Deelnemer 15 vtg'!AM22</f>
        <v>0</v>
      </c>
      <c r="O256" s="326">
        <f>'Deelnemer 15 vtg'!AP22</f>
        <v>0</v>
      </c>
      <c r="P256" s="326">
        <f>'Deelnemer 15 vtg'!AQ22</f>
        <v>0</v>
      </c>
    </row>
    <row r="257" spans="2:17" ht="16.5" customHeight="1" x14ac:dyDescent="0.3">
      <c r="B257" s="447"/>
      <c r="C257" s="294">
        <v>5</v>
      </c>
      <c r="D257" s="325" t="str">
        <f>'Deelnemer 15 vtg'!B23</f>
        <v/>
      </c>
      <c r="E257" s="324" t="str">
        <f>'Deelnemer 15 vtg'!$E$7</f>
        <v>Deelnemer 15</v>
      </c>
      <c r="F257" s="324">
        <f>'Deelnemer 15 vtg'!$D$6</f>
        <v>0</v>
      </c>
      <c r="G257" s="324">
        <f>'Deelnemer 15 vtg'!C23</f>
        <v>0</v>
      </c>
      <c r="H257" s="326">
        <f>'Deelnemer 15 vtg'!F23</f>
        <v>0</v>
      </c>
      <c r="I257" s="326">
        <f>'Deelnemer 15 vtg'!AH23</f>
        <v>0</v>
      </c>
      <c r="J257" s="326">
        <f>'Deelnemer 15 vtg'!AI23</f>
        <v>0</v>
      </c>
      <c r="K257" s="326">
        <f>'Deelnemer 15 vtg'!AJ23</f>
        <v>0</v>
      </c>
      <c r="L257" s="326">
        <f t="shared" si="30"/>
        <v>0</v>
      </c>
      <c r="M257" s="326">
        <f t="shared" si="31"/>
        <v>0</v>
      </c>
      <c r="N257" s="326">
        <f>'Deelnemer 15 vtg'!AM23</f>
        <v>0</v>
      </c>
      <c r="O257" s="326">
        <f>'Deelnemer 15 vtg'!AP23</f>
        <v>0</v>
      </c>
      <c r="P257" s="326">
        <f>'Deelnemer 15 vtg'!AQ23</f>
        <v>0</v>
      </c>
    </row>
    <row r="258" spans="2:17" ht="16.5" customHeight="1" x14ac:dyDescent="0.3">
      <c r="B258" s="447"/>
      <c r="C258" s="294">
        <v>6</v>
      </c>
      <c r="D258" s="325" t="str">
        <f>'Deelnemer 15 vtg'!B24</f>
        <v/>
      </c>
      <c r="E258" s="324" t="str">
        <f>'Deelnemer 15 vtg'!$E$7</f>
        <v>Deelnemer 15</v>
      </c>
      <c r="F258" s="324">
        <f>'Deelnemer 15 vtg'!$D$6</f>
        <v>0</v>
      </c>
      <c r="G258" s="324">
        <f>'Deelnemer 15 vtg'!C24</f>
        <v>0</v>
      </c>
      <c r="H258" s="326">
        <f>'Deelnemer 15 vtg'!F24</f>
        <v>0</v>
      </c>
      <c r="I258" s="326">
        <f>'Deelnemer 15 vtg'!AH24</f>
        <v>0</v>
      </c>
      <c r="J258" s="326">
        <f>'Deelnemer 15 vtg'!AI24</f>
        <v>0</v>
      </c>
      <c r="K258" s="326">
        <f>'Deelnemer 15 vtg'!AJ24</f>
        <v>0</v>
      </c>
      <c r="L258" s="326">
        <f t="shared" si="30"/>
        <v>0</v>
      </c>
      <c r="M258" s="326">
        <f t="shared" si="31"/>
        <v>0</v>
      </c>
      <c r="N258" s="326">
        <f>'Deelnemer 15 vtg'!AM24</f>
        <v>0</v>
      </c>
      <c r="O258" s="326">
        <f>'Deelnemer 15 vtg'!AP24</f>
        <v>0</v>
      </c>
      <c r="P258" s="326">
        <f>'Deelnemer 15 vtg'!AQ24</f>
        <v>0</v>
      </c>
    </row>
    <row r="259" spans="2:17" ht="16.5" customHeight="1" x14ac:dyDescent="0.3">
      <c r="B259" s="447"/>
      <c r="C259" s="294">
        <v>7</v>
      </c>
      <c r="D259" s="325" t="str">
        <f>'Deelnemer 15 vtg'!B25</f>
        <v/>
      </c>
      <c r="E259" s="324" t="str">
        <f>'Deelnemer 15 vtg'!$E$7</f>
        <v>Deelnemer 15</v>
      </c>
      <c r="F259" s="324">
        <f>'Deelnemer 15 vtg'!$D$6</f>
        <v>0</v>
      </c>
      <c r="G259" s="324">
        <f>'Deelnemer 15 vtg'!C25</f>
        <v>0</v>
      </c>
      <c r="H259" s="326">
        <f>'Deelnemer 15 vtg'!F25</f>
        <v>0</v>
      </c>
      <c r="I259" s="326">
        <f>'Deelnemer 15 vtg'!AH25</f>
        <v>0</v>
      </c>
      <c r="J259" s="326">
        <f>'Deelnemer 15 vtg'!AI25</f>
        <v>0</v>
      </c>
      <c r="K259" s="326">
        <f>'Deelnemer 15 vtg'!AJ25</f>
        <v>0</v>
      </c>
      <c r="L259" s="326">
        <f t="shared" si="30"/>
        <v>0</v>
      </c>
      <c r="M259" s="326">
        <f t="shared" si="31"/>
        <v>0</v>
      </c>
      <c r="N259" s="326">
        <f>'Deelnemer 15 vtg'!AM25</f>
        <v>0</v>
      </c>
      <c r="O259" s="326">
        <f>'Deelnemer 15 vtg'!AP25</f>
        <v>0</v>
      </c>
      <c r="P259" s="326">
        <f>'Deelnemer 15 vtg'!AQ25</f>
        <v>0</v>
      </c>
    </row>
    <row r="260" spans="2:17" ht="16.5" customHeight="1" x14ac:dyDescent="0.3">
      <c r="B260" s="447"/>
      <c r="C260" s="294">
        <v>8</v>
      </c>
      <c r="D260" s="325" t="str">
        <f>'Deelnemer 15 vtg'!B26</f>
        <v/>
      </c>
      <c r="E260" s="324" t="str">
        <f>'Deelnemer 15 vtg'!$E$7</f>
        <v>Deelnemer 15</v>
      </c>
      <c r="F260" s="324">
        <f>'Deelnemer 15 vtg'!$D$6</f>
        <v>0</v>
      </c>
      <c r="G260" s="324">
        <f>'Deelnemer 15 vtg'!C26</f>
        <v>0</v>
      </c>
      <c r="H260" s="326">
        <f>'Deelnemer 15 vtg'!F26</f>
        <v>0</v>
      </c>
      <c r="I260" s="326">
        <f>'Deelnemer 15 vtg'!AH26</f>
        <v>0</v>
      </c>
      <c r="J260" s="326">
        <f>'Deelnemer 15 vtg'!AI26</f>
        <v>0</v>
      </c>
      <c r="K260" s="326">
        <f>'Deelnemer 15 vtg'!AJ26</f>
        <v>0</v>
      </c>
      <c r="L260" s="326">
        <f t="shared" si="30"/>
        <v>0</v>
      </c>
      <c r="M260" s="326">
        <f t="shared" si="31"/>
        <v>0</v>
      </c>
      <c r="N260" s="326">
        <f>'Deelnemer 15 vtg'!AM26</f>
        <v>0</v>
      </c>
      <c r="O260" s="326">
        <f>'Deelnemer 15 vtg'!AP26</f>
        <v>0</v>
      </c>
      <c r="P260" s="326">
        <f>'Deelnemer 15 vtg'!AQ26</f>
        <v>0</v>
      </c>
    </row>
    <row r="261" spans="2:17" ht="16.5" customHeight="1" x14ac:dyDescent="0.3">
      <c r="B261" s="447"/>
      <c r="C261" s="294">
        <v>9</v>
      </c>
      <c r="D261" s="325" t="str">
        <f>'Deelnemer 15 vtg'!B27</f>
        <v/>
      </c>
      <c r="E261" s="324" t="str">
        <f>'Deelnemer 15 vtg'!$E$7</f>
        <v>Deelnemer 15</v>
      </c>
      <c r="F261" s="324">
        <f>'Deelnemer 15 vtg'!$D$6</f>
        <v>0</v>
      </c>
      <c r="G261" s="324">
        <f>'Deelnemer 15 vtg'!C27</f>
        <v>0</v>
      </c>
      <c r="H261" s="326">
        <f>'Deelnemer 15 vtg'!F27</f>
        <v>0</v>
      </c>
      <c r="I261" s="326">
        <f>'Deelnemer 15 vtg'!AH27</f>
        <v>0</v>
      </c>
      <c r="J261" s="326">
        <f>'Deelnemer 15 vtg'!AI27</f>
        <v>0</v>
      </c>
      <c r="K261" s="326">
        <f>'Deelnemer 15 vtg'!AJ27</f>
        <v>0</v>
      </c>
      <c r="L261" s="326">
        <f t="shared" si="30"/>
        <v>0</v>
      </c>
      <c r="M261" s="326">
        <f t="shared" si="31"/>
        <v>0</v>
      </c>
      <c r="N261" s="326">
        <f>'Deelnemer 15 vtg'!AM27</f>
        <v>0</v>
      </c>
      <c r="O261" s="326">
        <f>'Deelnemer 15 vtg'!AP27</f>
        <v>0</v>
      </c>
      <c r="P261" s="326">
        <f>'Deelnemer 15 vtg'!AQ27</f>
        <v>0</v>
      </c>
    </row>
    <row r="262" spans="2:17" ht="16.5" customHeight="1" x14ac:dyDescent="0.3">
      <c r="B262" s="447"/>
      <c r="C262" s="294">
        <v>10</v>
      </c>
      <c r="D262" s="325" t="str">
        <f>'Deelnemer 15 vtg'!B28</f>
        <v/>
      </c>
      <c r="E262" s="324" t="str">
        <f>'Deelnemer 15 vtg'!$E$7</f>
        <v>Deelnemer 15</v>
      </c>
      <c r="F262" s="324">
        <f>'Deelnemer 15 vtg'!$D$6</f>
        <v>0</v>
      </c>
      <c r="G262" s="324">
        <f>'Deelnemer 15 vtg'!C28</f>
        <v>0</v>
      </c>
      <c r="H262" s="326">
        <f>'Deelnemer 15 vtg'!F28</f>
        <v>0</v>
      </c>
      <c r="I262" s="326">
        <f>'Deelnemer 15 vtg'!AH28</f>
        <v>0</v>
      </c>
      <c r="J262" s="326">
        <f>'Deelnemer 15 vtg'!AI28</f>
        <v>0</v>
      </c>
      <c r="K262" s="326">
        <f>'Deelnemer 15 vtg'!AJ28</f>
        <v>0</v>
      </c>
      <c r="L262" s="326">
        <f t="shared" si="30"/>
        <v>0</v>
      </c>
      <c r="M262" s="326">
        <f t="shared" si="31"/>
        <v>0</v>
      </c>
      <c r="N262" s="326">
        <f>'Deelnemer 15 vtg'!AM28</f>
        <v>0</v>
      </c>
      <c r="O262" s="326">
        <f>'Deelnemer 15 vtg'!AP28</f>
        <v>0</v>
      </c>
      <c r="P262" s="326">
        <f>'Deelnemer 15 vtg'!AQ28</f>
        <v>0</v>
      </c>
    </row>
    <row r="263" spans="2:17" ht="16.5" customHeight="1" x14ac:dyDescent="0.3">
      <c r="B263" s="447"/>
      <c r="C263" s="294">
        <v>11</v>
      </c>
      <c r="D263" s="325" t="str">
        <f>'Deelnemer 15 vtg'!B29</f>
        <v/>
      </c>
      <c r="E263" s="324" t="str">
        <f>'Deelnemer 15 vtg'!$E$7</f>
        <v>Deelnemer 15</v>
      </c>
      <c r="F263" s="324">
        <f>'Deelnemer 15 vtg'!$D$6</f>
        <v>0</v>
      </c>
      <c r="G263" s="324">
        <f>'Deelnemer 15 vtg'!C29</f>
        <v>0</v>
      </c>
      <c r="H263" s="326">
        <f>'Deelnemer 15 vtg'!F29</f>
        <v>0</v>
      </c>
      <c r="I263" s="326">
        <f>'Deelnemer 15 vtg'!AH29</f>
        <v>0</v>
      </c>
      <c r="J263" s="326">
        <f>'Deelnemer 15 vtg'!AI29</f>
        <v>0</v>
      </c>
      <c r="K263" s="326">
        <f>'Deelnemer 15 vtg'!AJ29</f>
        <v>0</v>
      </c>
      <c r="L263" s="326">
        <f t="shared" si="30"/>
        <v>0</v>
      </c>
      <c r="M263" s="326">
        <f t="shared" si="31"/>
        <v>0</v>
      </c>
      <c r="N263" s="326">
        <f>'Deelnemer 15 vtg'!AM29</f>
        <v>0</v>
      </c>
      <c r="O263" s="326">
        <f>'Deelnemer 15 vtg'!AP29</f>
        <v>0</v>
      </c>
      <c r="P263" s="326">
        <f>'Deelnemer 15 vtg'!AQ29</f>
        <v>0</v>
      </c>
    </row>
    <row r="264" spans="2:17" ht="16.5" customHeight="1" x14ac:dyDescent="0.3">
      <c r="B264" s="447"/>
      <c r="C264" s="294">
        <v>12</v>
      </c>
      <c r="D264" s="325" t="str">
        <f>'Deelnemer 15 vtg'!B30</f>
        <v/>
      </c>
      <c r="E264" s="324" t="str">
        <f>'Deelnemer 15 vtg'!$E$7</f>
        <v>Deelnemer 15</v>
      </c>
      <c r="F264" s="324">
        <f>'Deelnemer 15 vtg'!$D$6</f>
        <v>0</v>
      </c>
      <c r="G264" s="324">
        <f>'Deelnemer 15 vtg'!C30</f>
        <v>0</v>
      </c>
      <c r="H264" s="326">
        <f>'Deelnemer 15 vtg'!F30</f>
        <v>0</v>
      </c>
      <c r="I264" s="326">
        <f>'Deelnemer 15 vtg'!AH30</f>
        <v>0</v>
      </c>
      <c r="J264" s="326">
        <f>'Deelnemer 15 vtg'!AI30</f>
        <v>0</v>
      </c>
      <c r="K264" s="326">
        <f>'Deelnemer 15 vtg'!AJ30</f>
        <v>0</v>
      </c>
      <c r="L264" s="326">
        <f t="shared" si="30"/>
        <v>0</v>
      </c>
      <c r="M264" s="326">
        <f t="shared" si="31"/>
        <v>0</v>
      </c>
      <c r="N264" s="326">
        <f>'Deelnemer 15 vtg'!AM30</f>
        <v>0</v>
      </c>
      <c r="O264" s="326">
        <f>'Deelnemer 15 vtg'!AP30</f>
        <v>0</v>
      </c>
      <c r="P264" s="326">
        <f>'Deelnemer 15 vtg'!AQ30</f>
        <v>0</v>
      </c>
    </row>
    <row r="265" spans="2:17" ht="16.5" customHeight="1" x14ac:dyDescent="0.3">
      <c r="B265" s="447"/>
      <c r="C265" s="294">
        <v>13</v>
      </c>
      <c r="D265" s="325" t="str">
        <f>'Deelnemer 15 vtg'!B31</f>
        <v/>
      </c>
      <c r="E265" s="324" t="str">
        <f>'Deelnemer 15 vtg'!$E$7</f>
        <v>Deelnemer 15</v>
      </c>
      <c r="F265" s="324">
        <f>'Deelnemer 15 vtg'!$D$6</f>
        <v>0</v>
      </c>
      <c r="G265" s="324">
        <f>'Deelnemer 15 vtg'!C31</f>
        <v>0</v>
      </c>
      <c r="H265" s="326">
        <f>'Deelnemer 15 vtg'!F31</f>
        <v>0</v>
      </c>
      <c r="I265" s="326">
        <f>'Deelnemer 15 vtg'!AH31</f>
        <v>0</v>
      </c>
      <c r="J265" s="326">
        <f>'Deelnemer 15 vtg'!AI31</f>
        <v>0</v>
      </c>
      <c r="K265" s="326">
        <f>'Deelnemer 15 vtg'!AJ31</f>
        <v>0</v>
      </c>
      <c r="L265" s="326">
        <f t="shared" si="30"/>
        <v>0</v>
      </c>
      <c r="M265" s="326">
        <f t="shared" si="31"/>
        <v>0</v>
      </c>
      <c r="N265" s="326">
        <f>'Deelnemer 15 vtg'!AM31</f>
        <v>0</v>
      </c>
      <c r="O265" s="326">
        <f>'Deelnemer 15 vtg'!AP31</f>
        <v>0</v>
      </c>
      <c r="P265" s="326">
        <f>'Deelnemer 15 vtg'!AQ31</f>
        <v>0</v>
      </c>
    </row>
    <row r="266" spans="2:17" ht="16.5" customHeight="1" x14ac:dyDescent="0.3">
      <c r="B266" s="447"/>
      <c r="C266" s="294">
        <v>14</v>
      </c>
      <c r="D266" s="325" t="str">
        <f>'Deelnemer 15 vtg'!B32</f>
        <v/>
      </c>
      <c r="E266" s="324" t="str">
        <f>'Deelnemer 15 vtg'!$E$7</f>
        <v>Deelnemer 15</v>
      </c>
      <c r="F266" s="324">
        <f>'Deelnemer 15 vtg'!$D$6</f>
        <v>0</v>
      </c>
      <c r="G266" s="324">
        <f>'Deelnemer 15 vtg'!C32</f>
        <v>0</v>
      </c>
      <c r="H266" s="326">
        <f>'Deelnemer 15 vtg'!F32</f>
        <v>0</v>
      </c>
      <c r="I266" s="326">
        <f>'Deelnemer 15 vtg'!AH32</f>
        <v>0</v>
      </c>
      <c r="J266" s="326">
        <f>'Deelnemer 15 vtg'!AI32</f>
        <v>0</v>
      </c>
      <c r="K266" s="326">
        <f>'Deelnemer 15 vtg'!AJ32</f>
        <v>0</v>
      </c>
      <c r="L266" s="326">
        <f t="shared" si="30"/>
        <v>0</v>
      </c>
      <c r="M266" s="326">
        <f t="shared" si="31"/>
        <v>0</v>
      </c>
      <c r="N266" s="326">
        <f>'Deelnemer 15 vtg'!AM32</f>
        <v>0</v>
      </c>
      <c r="O266" s="326">
        <f>'Deelnemer 15 vtg'!AP32</f>
        <v>0</v>
      </c>
      <c r="P266" s="326">
        <f>'Deelnemer 15 vtg'!AQ32</f>
        <v>0</v>
      </c>
    </row>
    <row r="267" spans="2:17" ht="16.5" customHeight="1" x14ac:dyDescent="0.3">
      <c r="B267" s="447"/>
      <c r="C267" s="294">
        <v>15</v>
      </c>
      <c r="D267" s="325" t="str">
        <f>'Deelnemer 15 vtg'!B33</f>
        <v/>
      </c>
      <c r="E267" s="324" t="str">
        <f>'Deelnemer 15 vtg'!$E$7</f>
        <v>Deelnemer 15</v>
      </c>
      <c r="F267" s="324">
        <f>'Deelnemer 15 vtg'!$D$6</f>
        <v>0</v>
      </c>
      <c r="G267" s="324">
        <f>'Deelnemer 15 vtg'!C33</f>
        <v>0</v>
      </c>
      <c r="H267" s="326">
        <f>'Deelnemer 15 vtg'!F33</f>
        <v>0</v>
      </c>
      <c r="I267" s="326">
        <f>'Deelnemer 15 vtg'!AH33</f>
        <v>0</v>
      </c>
      <c r="J267" s="326">
        <f>'Deelnemer 15 vtg'!AI33</f>
        <v>0</v>
      </c>
      <c r="K267" s="326">
        <f>'Deelnemer 15 vtg'!AJ33</f>
        <v>0</v>
      </c>
      <c r="L267" s="326">
        <f t="shared" si="30"/>
        <v>0</v>
      </c>
      <c r="M267" s="326">
        <f t="shared" si="31"/>
        <v>0</v>
      </c>
      <c r="N267" s="326">
        <f>'Deelnemer 15 vtg'!AM33</f>
        <v>0</v>
      </c>
      <c r="O267" s="326">
        <f>'Deelnemer 15 vtg'!AP33</f>
        <v>0</v>
      </c>
      <c r="P267" s="326">
        <f>'Deelnemer 15 vtg'!AQ33</f>
        <v>0</v>
      </c>
    </row>
    <row r="268" spans="2:17" s="318" customFormat="1" ht="16.5" customHeight="1" x14ac:dyDescent="0.3">
      <c r="B268" s="447">
        <f t="shared" si="25"/>
        <v>15</v>
      </c>
      <c r="C268" s="329">
        <v>1</v>
      </c>
      <c r="D268" s="319" t="str">
        <f>'Deelnemer 16 vtg'!B19</f>
        <v/>
      </c>
      <c r="E268" s="320" t="str">
        <f>'Deelnemer 16 vtg'!$E$7</f>
        <v>Deelnemer 16</v>
      </c>
      <c r="F268" s="320">
        <f>'Deelnemer 16 vtg'!$D$6</f>
        <v>0</v>
      </c>
      <c r="G268" s="320">
        <f>'Deelnemer 16 vtg'!C19</f>
        <v>0</v>
      </c>
      <c r="H268" s="321">
        <f>'Deelnemer 16 vtg'!F19</f>
        <v>0</v>
      </c>
      <c r="I268" s="321">
        <f>'Deelnemer 16 vtg'!AH19</f>
        <v>0</v>
      </c>
      <c r="J268" s="321">
        <f>'Deelnemer 16 vtg'!AI19</f>
        <v>0</v>
      </c>
      <c r="K268" s="321">
        <f>'Deelnemer 16 vtg'!AJ19</f>
        <v>0</v>
      </c>
      <c r="L268" s="321">
        <f>J268*I268</f>
        <v>0</v>
      </c>
      <c r="M268" s="321">
        <f>K268*I268</f>
        <v>0</v>
      </c>
      <c r="N268" s="321">
        <f>'Deelnemer 16 vtg'!AM19</f>
        <v>0</v>
      </c>
      <c r="O268" s="321">
        <f>'Deelnemer 16 vtg'!AP19</f>
        <v>0</v>
      </c>
      <c r="P268" s="321">
        <f>'Deelnemer 16 vtg'!AQ19</f>
        <v>0</v>
      </c>
      <c r="Q268" s="294"/>
    </row>
    <row r="269" spans="2:17" ht="16.5" customHeight="1" x14ac:dyDescent="0.3">
      <c r="B269" s="447"/>
      <c r="C269" s="294">
        <v>2</v>
      </c>
      <c r="D269" s="325" t="str">
        <f>'Deelnemer 16 vtg'!B20</f>
        <v/>
      </c>
      <c r="E269" s="324" t="str">
        <f>'Deelnemer 16 vtg'!$E$7</f>
        <v>Deelnemer 16</v>
      </c>
      <c r="F269" s="324">
        <f>'Deelnemer 16 vtg'!$D$6</f>
        <v>0</v>
      </c>
      <c r="G269" s="324">
        <f>'Deelnemer 16 vtg'!C20</f>
        <v>0</v>
      </c>
      <c r="H269" s="326">
        <f>'Deelnemer 16 vtg'!F20</f>
        <v>0</v>
      </c>
      <c r="I269" s="326">
        <f>'Deelnemer 16 vtg'!AH20</f>
        <v>0</v>
      </c>
      <c r="J269" s="326">
        <f>'Deelnemer 16 vtg'!AI20</f>
        <v>0</v>
      </c>
      <c r="K269" s="326">
        <f>'Deelnemer 16 vtg'!AJ20</f>
        <v>0</v>
      </c>
      <c r="L269" s="326">
        <f t="shared" ref="L269:L282" si="32">J269*I269</f>
        <v>0</v>
      </c>
      <c r="M269" s="326">
        <f t="shared" ref="M269:M282" si="33">K269*I269</f>
        <v>0</v>
      </c>
      <c r="N269" s="326">
        <f>'Deelnemer 16 vtg'!AM20</f>
        <v>0</v>
      </c>
      <c r="O269" s="326">
        <f>'Deelnemer 16 vtg'!AP20</f>
        <v>0</v>
      </c>
      <c r="P269" s="326">
        <f>'Deelnemer 16 vtg'!AQ20</f>
        <v>0</v>
      </c>
    </row>
    <row r="270" spans="2:17" ht="16.5" customHeight="1" x14ac:dyDescent="0.3">
      <c r="B270" s="447"/>
      <c r="C270" s="294">
        <v>3</v>
      </c>
      <c r="D270" s="325" t="str">
        <f>'Deelnemer 16 vtg'!B21</f>
        <v/>
      </c>
      <c r="E270" s="324" t="str">
        <f>'Deelnemer 16 vtg'!$E$7</f>
        <v>Deelnemer 16</v>
      </c>
      <c r="F270" s="324">
        <f>'Deelnemer 16 vtg'!$D$6</f>
        <v>0</v>
      </c>
      <c r="G270" s="324">
        <f>'Deelnemer 16 vtg'!C21</f>
        <v>0</v>
      </c>
      <c r="H270" s="326">
        <f>'Deelnemer 16 vtg'!F21</f>
        <v>0</v>
      </c>
      <c r="I270" s="326">
        <f>'Deelnemer 16 vtg'!AH21</f>
        <v>0</v>
      </c>
      <c r="J270" s="326">
        <f>'Deelnemer 16 vtg'!AI21</f>
        <v>0</v>
      </c>
      <c r="K270" s="326">
        <f>'Deelnemer 16 vtg'!AJ21</f>
        <v>0</v>
      </c>
      <c r="L270" s="326">
        <f t="shared" si="32"/>
        <v>0</v>
      </c>
      <c r="M270" s="326">
        <f t="shared" si="33"/>
        <v>0</v>
      </c>
      <c r="N270" s="326">
        <f>'Deelnemer 16 vtg'!AM21</f>
        <v>0</v>
      </c>
      <c r="O270" s="326">
        <f>'Deelnemer 16 vtg'!AP21</f>
        <v>0</v>
      </c>
      <c r="P270" s="326">
        <f>'Deelnemer 16 vtg'!AQ21</f>
        <v>0</v>
      </c>
    </row>
    <row r="271" spans="2:17" ht="16.5" customHeight="1" x14ac:dyDescent="0.3">
      <c r="B271" s="447"/>
      <c r="C271" s="294">
        <v>4</v>
      </c>
      <c r="D271" s="325" t="str">
        <f>'Deelnemer 16 vtg'!B22</f>
        <v/>
      </c>
      <c r="E271" s="324" t="str">
        <f>'Deelnemer 16 vtg'!$E$7</f>
        <v>Deelnemer 16</v>
      </c>
      <c r="F271" s="324">
        <f>'Deelnemer 16 vtg'!$D$6</f>
        <v>0</v>
      </c>
      <c r="G271" s="324">
        <f>'Deelnemer 16 vtg'!C22</f>
        <v>0</v>
      </c>
      <c r="H271" s="326">
        <f>'Deelnemer 16 vtg'!F22</f>
        <v>0</v>
      </c>
      <c r="I271" s="326">
        <f>'Deelnemer 16 vtg'!AH22</f>
        <v>0</v>
      </c>
      <c r="J271" s="326">
        <f>'Deelnemer 16 vtg'!AI22</f>
        <v>0</v>
      </c>
      <c r="K271" s="326">
        <f>'Deelnemer 16 vtg'!AJ22</f>
        <v>0</v>
      </c>
      <c r="L271" s="326">
        <f t="shared" si="32"/>
        <v>0</v>
      </c>
      <c r="M271" s="326">
        <f t="shared" si="33"/>
        <v>0</v>
      </c>
      <c r="N271" s="326">
        <f>'Deelnemer 16 vtg'!AM22</f>
        <v>0</v>
      </c>
      <c r="O271" s="326">
        <f>'Deelnemer 16 vtg'!AP22</f>
        <v>0</v>
      </c>
      <c r="P271" s="326">
        <f>'Deelnemer 16 vtg'!AQ22</f>
        <v>0</v>
      </c>
    </row>
    <row r="272" spans="2:17" ht="16.5" customHeight="1" x14ac:dyDescent="0.3">
      <c r="B272" s="447"/>
      <c r="C272" s="294">
        <v>5</v>
      </c>
      <c r="D272" s="325" t="str">
        <f>'Deelnemer 16 vtg'!B23</f>
        <v/>
      </c>
      <c r="E272" s="324" t="str">
        <f>'Deelnemer 16 vtg'!$E$7</f>
        <v>Deelnemer 16</v>
      </c>
      <c r="F272" s="324">
        <f>'Deelnemer 16 vtg'!$D$6</f>
        <v>0</v>
      </c>
      <c r="G272" s="324">
        <f>'Deelnemer 16 vtg'!C23</f>
        <v>0</v>
      </c>
      <c r="H272" s="326">
        <f>'Deelnemer 16 vtg'!F23</f>
        <v>0</v>
      </c>
      <c r="I272" s="326">
        <f>'Deelnemer 16 vtg'!AH23</f>
        <v>0</v>
      </c>
      <c r="J272" s="326">
        <f>'Deelnemer 16 vtg'!AI23</f>
        <v>0</v>
      </c>
      <c r="K272" s="326">
        <f>'Deelnemer 16 vtg'!AJ23</f>
        <v>0</v>
      </c>
      <c r="L272" s="326">
        <f t="shared" si="32"/>
        <v>0</v>
      </c>
      <c r="M272" s="326">
        <f t="shared" si="33"/>
        <v>0</v>
      </c>
      <c r="N272" s="326">
        <f>'Deelnemer 16 vtg'!AM23</f>
        <v>0</v>
      </c>
      <c r="O272" s="326">
        <f>'Deelnemer 16 vtg'!AP23</f>
        <v>0</v>
      </c>
      <c r="P272" s="326">
        <f>'Deelnemer 16 vtg'!AQ23</f>
        <v>0</v>
      </c>
    </row>
    <row r="273" spans="2:17" ht="16.5" customHeight="1" x14ac:dyDescent="0.3">
      <c r="B273" s="447"/>
      <c r="C273" s="294">
        <v>6</v>
      </c>
      <c r="D273" s="325" t="str">
        <f>'Deelnemer 16 vtg'!B24</f>
        <v/>
      </c>
      <c r="E273" s="324" t="str">
        <f>'Deelnemer 16 vtg'!$E$7</f>
        <v>Deelnemer 16</v>
      </c>
      <c r="F273" s="324">
        <f>'Deelnemer 16 vtg'!$D$6</f>
        <v>0</v>
      </c>
      <c r="G273" s="324">
        <f>'Deelnemer 16 vtg'!C24</f>
        <v>0</v>
      </c>
      <c r="H273" s="326">
        <f>'Deelnemer 16 vtg'!F24</f>
        <v>0</v>
      </c>
      <c r="I273" s="326">
        <f>'Deelnemer 16 vtg'!AH24</f>
        <v>0</v>
      </c>
      <c r="J273" s="326">
        <f>'Deelnemer 16 vtg'!AI24</f>
        <v>0</v>
      </c>
      <c r="K273" s="326">
        <f>'Deelnemer 16 vtg'!AJ24</f>
        <v>0</v>
      </c>
      <c r="L273" s="326">
        <f t="shared" si="32"/>
        <v>0</v>
      </c>
      <c r="M273" s="326">
        <f t="shared" si="33"/>
        <v>0</v>
      </c>
      <c r="N273" s="326">
        <f>'Deelnemer 16 vtg'!AM24</f>
        <v>0</v>
      </c>
      <c r="O273" s="326">
        <f>'Deelnemer 16 vtg'!AP24</f>
        <v>0</v>
      </c>
      <c r="P273" s="326">
        <f>'Deelnemer 16 vtg'!AQ24</f>
        <v>0</v>
      </c>
    </row>
    <row r="274" spans="2:17" ht="16.5" customHeight="1" x14ac:dyDescent="0.3">
      <c r="B274" s="447"/>
      <c r="C274" s="294">
        <v>7</v>
      </c>
      <c r="D274" s="325" t="str">
        <f>'Deelnemer 16 vtg'!B25</f>
        <v/>
      </c>
      <c r="E274" s="324" t="str">
        <f>'Deelnemer 16 vtg'!$E$7</f>
        <v>Deelnemer 16</v>
      </c>
      <c r="F274" s="324">
        <f>'Deelnemer 16 vtg'!$D$6</f>
        <v>0</v>
      </c>
      <c r="G274" s="324">
        <f>'Deelnemer 16 vtg'!C25</f>
        <v>0</v>
      </c>
      <c r="H274" s="326">
        <f>'Deelnemer 16 vtg'!F25</f>
        <v>0</v>
      </c>
      <c r="I274" s="326">
        <f>'Deelnemer 16 vtg'!AH25</f>
        <v>0</v>
      </c>
      <c r="J274" s="326">
        <f>'Deelnemer 16 vtg'!AI25</f>
        <v>0</v>
      </c>
      <c r="K274" s="326">
        <f>'Deelnemer 16 vtg'!AJ25</f>
        <v>0</v>
      </c>
      <c r="L274" s="326">
        <f t="shared" si="32"/>
        <v>0</v>
      </c>
      <c r="M274" s="326">
        <f t="shared" si="33"/>
        <v>0</v>
      </c>
      <c r="N274" s="326">
        <f>'Deelnemer 16 vtg'!AM25</f>
        <v>0</v>
      </c>
      <c r="O274" s="326">
        <f>'Deelnemer 16 vtg'!AP25</f>
        <v>0</v>
      </c>
      <c r="P274" s="326">
        <f>'Deelnemer 16 vtg'!AQ25</f>
        <v>0</v>
      </c>
    </row>
    <row r="275" spans="2:17" ht="16.5" customHeight="1" x14ac:dyDescent="0.3">
      <c r="B275" s="447"/>
      <c r="C275" s="294">
        <v>8</v>
      </c>
      <c r="D275" s="325" t="str">
        <f>'Deelnemer 16 vtg'!B26</f>
        <v/>
      </c>
      <c r="E275" s="324" t="str">
        <f>'Deelnemer 16 vtg'!$E$7</f>
        <v>Deelnemer 16</v>
      </c>
      <c r="F275" s="324">
        <f>'Deelnemer 16 vtg'!$D$6</f>
        <v>0</v>
      </c>
      <c r="G275" s="324">
        <f>'Deelnemer 16 vtg'!C26</f>
        <v>0</v>
      </c>
      <c r="H275" s="326">
        <f>'Deelnemer 16 vtg'!F26</f>
        <v>0</v>
      </c>
      <c r="I275" s="326">
        <f>'Deelnemer 16 vtg'!AH26</f>
        <v>0</v>
      </c>
      <c r="J275" s="326">
        <f>'Deelnemer 16 vtg'!AI26</f>
        <v>0</v>
      </c>
      <c r="K275" s="326">
        <f>'Deelnemer 16 vtg'!AJ26</f>
        <v>0</v>
      </c>
      <c r="L275" s="326">
        <f t="shared" si="32"/>
        <v>0</v>
      </c>
      <c r="M275" s="326">
        <f t="shared" si="33"/>
        <v>0</v>
      </c>
      <c r="N275" s="326">
        <f>'Deelnemer 16 vtg'!AM26</f>
        <v>0</v>
      </c>
      <c r="O275" s="326">
        <f>'Deelnemer 16 vtg'!AP26</f>
        <v>0</v>
      </c>
      <c r="P275" s="326">
        <f>'Deelnemer 16 vtg'!AQ26</f>
        <v>0</v>
      </c>
    </row>
    <row r="276" spans="2:17" ht="16.5" customHeight="1" x14ac:dyDescent="0.3">
      <c r="B276" s="447"/>
      <c r="C276" s="294">
        <v>9</v>
      </c>
      <c r="D276" s="325" t="str">
        <f>'Deelnemer 16 vtg'!B27</f>
        <v/>
      </c>
      <c r="E276" s="324" t="str">
        <f>'Deelnemer 16 vtg'!$E$7</f>
        <v>Deelnemer 16</v>
      </c>
      <c r="F276" s="324">
        <f>'Deelnemer 16 vtg'!$D$6</f>
        <v>0</v>
      </c>
      <c r="G276" s="324">
        <f>'Deelnemer 16 vtg'!C27</f>
        <v>0</v>
      </c>
      <c r="H276" s="326">
        <f>'Deelnemer 16 vtg'!F27</f>
        <v>0</v>
      </c>
      <c r="I276" s="326">
        <f>'Deelnemer 16 vtg'!AH27</f>
        <v>0</v>
      </c>
      <c r="J276" s="326">
        <f>'Deelnemer 16 vtg'!AI27</f>
        <v>0</v>
      </c>
      <c r="K276" s="326">
        <f>'Deelnemer 16 vtg'!AJ27</f>
        <v>0</v>
      </c>
      <c r="L276" s="326">
        <f t="shared" si="32"/>
        <v>0</v>
      </c>
      <c r="M276" s="326">
        <f t="shared" si="33"/>
        <v>0</v>
      </c>
      <c r="N276" s="326">
        <f>'Deelnemer 16 vtg'!AM27</f>
        <v>0</v>
      </c>
      <c r="O276" s="326">
        <f>'Deelnemer 16 vtg'!AP27</f>
        <v>0</v>
      </c>
      <c r="P276" s="326">
        <f>'Deelnemer 16 vtg'!AQ27</f>
        <v>0</v>
      </c>
    </row>
    <row r="277" spans="2:17" ht="16.5" customHeight="1" x14ac:dyDescent="0.3">
      <c r="B277" s="447"/>
      <c r="C277" s="294">
        <v>10</v>
      </c>
      <c r="D277" s="325" t="str">
        <f>'Deelnemer 16 vtg'!B28</f>
        <v/>
      </c>
      <c r="E277" s="324" t="str">
        <f>'Deelnemer 16 vtg'!$E$7</f>
        <v>Deelnemer 16</v>
      </c>
      <c r="F277" s="324">
        <f>'Deelnemer 16 vtg'!$D$6</f>
        <v>0</v>
      </c>
      <c r="G277" s="324">
        <f>'Deelnemer 16 vtg'!C28</f>
        <v>0</v>
      </c>
      <c r="H277" s="326">
        <f>'Deelnemer 16 vtg'!F28</f>
        <v>0</v>
      </c>
      <c r="I277" s="326">
        <f>'Deelnemer 16 vtg'!AH28</f>
        <v>0</v>
      </c>
      <c r="J277" s="326">
        <f>'Deelnemer 16 vtg'!AI28</f>
        <v>0</v>
      </c>
      <c r="K277" s="326">
        <f>'Deelnemer 16 vtg'!AJ28</f>
        <v>0</v>
      </c>
      <c r="L277" s="326">
        <f t="shared" si="32"/>
        <v>0</v>
      </c>
      <c r="M277" s="326">
        <f t="shared" si="33"/>
        <v>0</v>
      </c>
      <c r="N277" s="326">
        <f>'Deelnemer 16 vtg'!AM28</f>
        <v>0</v>
      </c>
      <c r="O277" s="326">
        <f>'Deelnemer 16 vtg'!AP28</f>
        <v>0</v>
      </c>
      <c r="P277" s="326">
        <f>'Deelnemer 16 vtg'!AQ28</f>
        <v>0</v>
      </c>
    </row>
    <row r="278" spans="2:17" ht="16.5" customHeight="1" x14ac:dyDescent="0.3">
      <c r="B278" s="447"/>
      <c r="C278" s="294">
        <v>11</v>
      </c>
      <c r="D278" s="325" t="str">
        <f>'Deelnemer 16 vtg'!B29</f>
        <v/>
      </c>
      <c r="E278" s="324" t="str">
        <f>'Deelnemer 16 vtg'!$E$7</f>
        <v>Deelnemer 16</v>
      </c>
      <c r="F278" s="324">
        <f>'Deelnemer 16 vtg'!$D$6</f>
        <v>0</v>
      </c>
      <c r="G278" s="324">
        <f>'Deelnemer 16 vtg'!C29</f>
        <v>0</v>
      </c>
      <c r="H278" s="326">
        <f>'Deelnemer 16 vtg'!F29</f>
        <v>0</v>
      </c>
      <c r="I278" s="326">
        <f>'Deelnemer 16 vtg'!AH29</f>
        <v>0</v>
      </c>
      <c r="J278" s="326">
        <f>'Deelnemer 16 vtg'!AI29</f>
        <v>0</v>
      </c>
      <c r="K278" s="326">
        <f>'Deelnemer 16 vtg'!AJ29</f>
        <v>0</v>
      </c>
      <c r="L278" s="326">
        <f t="shared" si="32"/>
        <v>0</v>
      </c>
      <c r="M278" s="326">
        <f t="shared" si="33"/>
        <v>0</v>
      </c>
      <c r="N278" s="326">
        <f>'Deelnemer 16 vtg'!AM29</f>
        <v>0</v>
      </c>
      <c r="O278" s="326">
        <f>'Deelnemer 16 vtg'!AP29</f>
        <v>0</v>
      </c>
      <c r="P278" s="326">
        <f>'Deelnemer 16 vtg'!AQ29</f>
        <v>0</v>
      </c>
    </row>
    <row r="279" spans="2:17" ht="16.5" customHeight="1" x14ac:dyDescent="0.3">
      <c r="B279" s="447"/>
      <c r="C279" s="294">
        <v>12</v>
      </c>
      <c r="D279" s="325" t="str">
        <f>'Deelnemer 16 vtg'!B30</f>
        <v/>
      </c>
      <c r="E279" s="324" t="str">
        <f>'Deelnemer 16 vtg'!$E$7</f>
        <v>Deelnemer 16</v>
      </c>
      <c r="F279" s="324">
        <f>'Deelnemer 16 vtg'!$D$6</f>
        <v>0</v>
      </c>
      <c r="G279" s="324">
        <f>'Deelnemer 16 vtg'!C30</f>
        <v>0</v>
      </c>
      <c r="H279" s="326">
        <f>'Deelnemer 16 vtg'!F30</f>
        <v>0</v>
      </c>
      <c r="I279" s="326">
        <f>'Deelnemer 16 vtg'!AH30</f>
        <v>0</v>
      </c>
      <c r="J279" s="326">
        <f>'Deelnemer 16 vtg'!AI30</f>
        <v>0</v>
      </c>
      <c r="K279" s="326">
        <f>'Deelnemer 16 vtg'!AJ30</f>
        <v>0</v>
      </c>
      <c r="L279" s="326">
        <f t="shared" si="32"/>
        <v>0</v>
      </c>
      <c r="M279" s="326">
        <f t="shared" si="33"/>
        <v>0</v>
      </c>
      <c r="N279" s="326">
        <f>'Deelnemer 16 vtg'!AM30</f>
        <v>0</v>
      </c>
      <c r="O279" s="326">
        <f>'Deelnemer 16 vtg'!AP30</f>
        <v>0</v>
      </c>
      <c r="P279" s="326">
        <f>'Deelnemer 16 vtg'!AQ30</f>
        <v>0</v>
      </c>
    </row>
    <row r="280" spans="2:17" ht="16.5" customHeight="1" x14ac:dyDescent="0.3">
      <c r="B280" s="447"/>
      <c r="C280" s="294">
        <v>13</v>
      </c>
      <c r="D280" s="325" t="str">
        <f>'Deelnemer 16 vtg'!B31</f>
        <v/>
      </c>
      <c r="E280" s="324" t="str">
        <f>'Deelnemer 16 vtg'!$E$7</f>
        <v>Deelnemer 16</v>
      </c>
      <c r="F280" s="324">
        <f>'Deelnemer 16 vtg'!$D$6</f>
        <v>0</v>
      </c>
      <c r="G280" s="324">
        <f>'Deelnemer 16 vtg'!C31</f>
        <v>0</v>
      </c>
      <c r="H280" s="326">
        <f>'Deelnemer 16 vtg'!F31</f>
        <v>0</v>
      </c>
      <c r="I280" s="326">
        <f>'Deelnemer 16 vtg'!AH31</f>
        <v>0</v>
      </c>
      <c r="J280" s="326">
        <f>'Deelnemer 16 vtg'!AI31</f>
        <v>0</v>
      </c>
      <c r="K280" s="326">
        <f>'Deelnemer 16 vtg'!AJ31</f>
        <v>0</v>
      </c>
      <c r="L280" s="326">
        <f t="shared" si="32"/>
        <v>0</v>
      </c>
      <c r="M280" s="326">
        <f t="shared" si="33"/>
        <v>0</v>
      </c>
      <c r="N280" s="326">
        <f>'Deelnemer 16 vtg'!AM31</f>
        <v>0</v>
      </c>
      <c r="O280" s="326">
        <f>'Deelnemer 16 vtg'!AP31</f>
        <v>0</v>
      </c>
      <c r="P280" s="326">
        <f>'Deelnemer 16 vtg'!AQ31</f>
        <v>0</v>
      </c>
    </row>
    <row r="281" spans="2:17" ht="16.5" customHeight="1" x14ac:dyDescent="0.3">
      <c r="B281" s="447"/>
      <c r="C281" s="294">
        <v>14</v>
      </c>
      <c r="D281" s="325" t="str">
        <f>'Deelnemer 16 vtg'!B32</f>
        <v/>
      </c>
      <c r="E281" s="324" t="str">
        <f>'Deelnemer 16 vtg'!$E$7</f>
        <v>Deelnemer 16</v>
      </c>
      <c r="F281" s="324">
        <f>'Deelnemer 16 vtg'!$D$6</f>
        <v>0</v>
      </c>
      <c r="G281" s="324">
        <f>'Deelnemer 16 vtg'!C32</f>
        <v>0</v>
      </c>
      <c r="H281" s="326">
        <f>'Deelnemer 16 vtg'!F32</f>
        <v>0</v>
      </c>
      <c r="I281" s="326">
        <f>'Deelnemer 16 vtg'!AH32</f>
        <v>0</v>
      </c>
      <c r="J281" s="326">
        <f>'Deelnemer 16 vtg'!AI32</f>
        <v>0</v>
      </c>
      <c r="K281" s="326">
        <f>'Deelnemer 16 vtg'!AJ32</f>
        <v>0</v>
      </c>
      <c r="L281" s="326">
        <f t="shared" si="32"/>
        <v>0</v>
      </c>
      <c r="M281" s="326">
        <f t="shared" si="33"/>
        <v>0</v>
      </c>
      <c r="N281" s="326">
        <f>'Deelnemer 16 vtg'!AM32</f>
        <v>0</v>
      </c>
      <c r="O281" s="326">
        <f>'Deelnemer 16 vtg'!AP32</f>
        <v>0</v>
      </c>
      <c r="P281" s="326">
        <f>'Deelnemer 16 vtg'!AQ32</f>
        <v>0</v>
      </c>
    </row>
    <row r="282" spans="2:17" ht="16.5" customHeight="1" x14ac:dyDescent="0.3">
      <c r="B282" s="447"/>
      <c r="C282" s="294">
        <v>15</v>
      </c>
      <c r="D282" s="325" t="str">
        <f>'Deelnemer 16 vtg'!B33</f>
        <v/>
      </c>
      <c r="E282" s="324" t="str">
        <f>'Deelnemer 16 vtg'!$E$7</f>
        <v>Deelnemer 16</v>
      </c>
      <c r="F282" s="324">
        <f>'Deelnemer 16 vtg'!$D$6</f>
        <v>0</v>
      </c>
      <c r="G282" s="324">
        <f>'Deelnemer 16 vtg'!C33</f>
        <v>0</v>
      </c>
      <c r="H282" s="326">
        <f>'Deelnemer 16 vtg'!F33</f>
        <v>0</v>
      </c>
      <c r="I282" s="326">
        <f>'Deelnemer 16 vtg'!AH33</f>
        <v>0</v>
      </c>
      <c r="J282" s="326">
        <f>'Deelnemer 16 vtg'!AI33</f>
        <v>0</v>
      </c>
      <c r="K282" s="326">
        <f>'Deelnemer 16 vtg'!AJ33</f>
        <v>0</v>
      </c>
      <c r="L282" s="326">
        <f t="shared" si="32"/>
        <v>0</v>
      </c>
      <c r="M282" s="326">
        <f t="shared" si="33"/>
        <v>0</v>
      </c>
      <c r="N282" s="326">
        <f>'Deelnemer 16 vtg'!AM33</f>
        <v>0</v>
      </c>
      <c r="O282" s="326">
        <f>'Deelnemer 16 vtg'!AP33</f>
        <v>0</v>
      </c>
      <c r="P282" s="326">
        <f>'Deelnemer 16 vtg'!AQ33</f>
        <v>0</v>
      </c>
    </row>
    <row r="283" spans="2:17" s="318" customFormat="1" ht="16.5" customHeight="1" x14ac:dyDescent="0.3">
      <c r="B283" s="447">
        <f t="shared" si="25"/>
        <v>16</v>
      </c>
      <c r="C283" s="329">
        <v>1</v>
      </c>
      <c r="D283" s="319" t="str">
        <f>'Deelnemer 17 vtg'!B19</f>
        <v/>
      </c>
      <c r="E283" s="320" t="str">
        <f>'Deelnemer 17 vtg'!$E$7</f>
        <v>Deelnemer 17</v>
      </c>
      <c r="F283" s="320">
        <f>'Deelnemer 17 vtg'!$D$6</f>
        <v>0</v>
      </c>
      <c r="G283" s="320">
        <f>'Deelnemer 17 vtg'!C19</f>
        <v>0</v>
      </c>
      <c r="H283" s="321">
        <f>'Deelnemer 17 vtg'!F19</f>
        <v>0</v>
      </c>
      <c r="I283" s="321">
        <f>'Deelnemer 17 vtg'!AH19</f>
        <v>0</v>
      </c>
      <c r="J283" s="321">
        <f>'Deelnemer 17 vtg'!AI19</f>
        <v>0</v>
      </c>
      <c r="K283" s="321">
        <f>'Deelnemer 17 vtg'!AJ19</f>
        <v>0</v>
      </c>
      <c r="L283" s="321">
        <f>J283*I283</f>
        <v>0</v>
      </c>
      <c r="M283" s="321">
        <f>K283*I283</f>
        <v>0</v>
      </c>
      <c r="N283" s="321">
        <f>'Deelnemer 17 vtg'!AM19</f>
        <v>0</v>
      </c>
      <c r="O283" s="321">
        <f>'Deelnemer 17 vtg'!AP19</f>
        <v>0</v>
      </c>
      <c r="P283" s="321">
        <f>'Deelnemer 17 vtg'!AQ19</f>
        <v>0</v>
      </c>
      <c r="Q283" s="294"/>
    </row>
    <row r="284" spans="2:17" ht="16.5" customHeight="1" x14ac:dyDescent="0.3">
      <c r="B284" s="447"/>
      <c r="C284" s="294">
        <v>2</v>
      </c>
      <c r="D284" s="325" t="str">
        <f>'Deelnemer 17 vtg'!B20</f>
        <v/>
      </c>
      <c r="E284" s="324" t="str">
        <f>'Deelnemer 17 vtg'!$E$7</f>
        <v>Deelnemer 17</v>
      </c>
      <c r="F284" s="324">
        <f>'Deelnemer 17 vtg'!$D$6</f>
        <v>0</v>
      </c>
      <c r="G284" s="324">
        <f>'Deelnemer 17 vtg'!C20</f>
        <v>0</v>
      </c>
      <c r="H284" s="326">
        <f>'Deelnemer 17 vtg'!F20</f>
        <v>0</v>
      </c>
      <c r="I284" s="326">
        <f>'Deelnemer 17 vtg'!AH20</f>
        <v>0</v>
      </c>
      <c r="J284" s="326">
        <f>'Deelnemer 17 vtg'!AI20</f>
        <v>0</v>
      </c>
      <c r="K284" s="326">
        <f>'Deelnemer 17 vtg'!AJ20</f>
        <v>0</v>
      </c>
      <c r="L284" s="326">
        <f t="shared" ref="L284:L297" si="34">J284*I284</f>
        <v>0</v>
      </c>
      <c r="M284" s="326">
        <f t="shared" ref="M284:M297" si="35">K284*I284</f>
        <v>0</v>
      </c>
      <c r="N284" s="326">
        <f>'Deelnemer 17 vtg'!AM20</f>
        <v>0</v>
      </c>
      <c r="O284" s="326">
        <f>'Deelnemer 17 vtg'!AP20</f>
        <v>0</v>
      </c>
      <c r="P284" s="326">
        <f>'Deelnemer 17 vtg'!AQ20</f>
        <v>0</v>
      </c>
    </row>
    <row r="285" spans="2:17" ht="16.5" customHeight="1" x14ac:dyDescent="0.3">
      <c r="B285" s="447"/>
      <c r="C285" s="294">
        <v>3</v>
      </c>
      <c r="D285" s="325" t="str">
        <f>'Deelnemer 17 vtg'!B21</f>
        <v/>
      </c>
      <c r="E285" s="324" t="str">
        <f>'Deelnemer 17 vtg'!$E$7</f>
        <v>Deelnemer 17</v>
      </c>
      <c r="F285" s="324">
        <f>'Deelnemer 17 vtg'!$D$6</f>
        <v>0</v>
      </c>
      <c r="G285" s="324">
        <f>'Deelnemer 17 vtg'!C21</f>
        <v>0</v>
      </c>
      <c r="H285" s="326">
        <f>'Deelnemer 17 vtg'!F21</f>
        <v>0</v>
      </c>
      <c r="I285" s="326">
        <f>'Deelnemer 17 vtg'!AH21</f>
        <v>0</v>
      </c>
      <c r="J285" s="326">
        <f>'Deelnemer 17 vtg'!AI21</f>
        <v>0</v>
      </c>
      <c r="K285" s="326">
        <f>'Deelnemer 17 vtg'!AJ21</f>
        <v>0</v>
      </c>
      <c r="L285" s="326">
        <f t="shared" si="34"/>
        <v>0</v>
      </c>
      <c r="M285" s="326">
        <f t="shared" si="35"/>
        <v>0</v>
      </c>
      <c r="N285" s="326">
        <f>'Deelnemer 17 vtg'!AM21</f>
        <v>0</v>
      </c>
      <c r="O285" s="326">
        <f>'Deelnemer 17 vtg'!AP21</f>
        <v>0</v>
      </c>
      <c r="P285" s="326">
        <f>'Deelnemer 17 vtg'!AQ21</f>
        <v>0</v>
      </c>
    </row>
    <row r="286" spans="2:17" ht="16.5" customHeight="1" x14ac:dyDescent="0.3">
      <c r="B286" s="447"/>
      <c r="C286" s="294">
        <v>4</v>
      </c>
      <c r="D286" s="325" t="str">
        <f>'Deelnemer 17 vtg'!B22</f>
        <v/>
      </c>
      <c r="E286" s="324" t="str">
        <f>'Deelnemer 17 vtg'!$E$7</f>
        <v>Deelnemer 17</v>
      </c>
      <c r="F286" s="324">
        <f>'Deelnemer 17 vtg'!$D$6</f>
        <v>0</v>
      </c>
      <c r="G286" s="324">
        <f>'Deelnemer 17 vtg'!C22</f>
        <v>0</v>
      </c>
      <c r="H286" s="326">
        <f>'Deelnemer 17 vtg'!F22</f>
        <v>0</v>
      </c>
      <c r="I286" s="326">
        <f>'Deelnemer 17 vtg'!AH22</f>
        <v>0</v>
      </c>
      <c r="J286" s="326">
        <f>'Deelnemer 17 vtg'!AI22</f>
        <v>0</v>
      </c>
      <c r="K286" s="326">
        <f>'Deelnemer 17 vtg'!AJ22</f>
        <v>0</v>
      </c>
      <c r="L286" s="326">
        <f t="shared" si="34"/>
        <v>0</v>
      </c>
      <c r="M286" s="326">
        <f t="shared" si="35"/>
        <v>0</v>
      </c>
      <c r="N286" s="326">
        <f>'Deelnemer 17 vtg'!AM22</f>
        <v>0</v>
      </c>
      <c r="O286" s="326">
        <f>'Deelnemer 17 vtg'!AP22</f>
        <v>0</v>
      </c>
      <c r="P286" s="326">
        <f>'Deelnemer 17 vtg'!AQ22</f>
        <v>0</v>
      </c>
    </row>
    <row r="287" spans="2:17" ht="16.5" customHeight="1" x14ac:dyDescent="0.3">
      <c r="B287" s="447"/>
      <c r="C287" s="294">
        <v>5</v>
      </c>
      <c r="D287" s="325" t="str">
        <f>'Deelnemer 17 vtg'!B23</f>
        <v/>
      </c>
      <c r="E287" s="324" t="str">
        <f>'Deelnemer 17 vtg'!$E$7</f>
        <v>Deelnemer 17</v>
      </c>
      <c r="F287" s="324">
        <f>'Deelnemer 17 vtg'!$D$6</f>
        <v>0</v>
      </c>
      <c r="G287" s="324">
        <f>'Deelnemer 17 vtg'!C23</f>
        <v>0</v>
      </c>
      <c r="H287" s="326">
        <f>'Deelnemer 17 vtg'!F23</f>
        <v>0</v>
      </c>
      <c r="I287" s="326">
        <f>'Deelnemer 17 vtg'!AH23</f>
        <v>0</v>
      </c>
      <c r="J287" s="326">
        <f>'Deelnemer 17 vtg'!AI23</f>
        <v>0</v>
      </c>
      <c r="K287" s="326">
        <f>'Deelnemer 17 vtg'!AJ23</f>
        <v>0</v>
      </c>
      <c r="L287" s="326">
        <f t="shared" si="34"/>
        <v>0</v>
      </c>
      <c r="M287" s="326">
        <f t="shared" si="35"/>
        <v>0</v>
      </c>
      <c r="N287" s="326">
        <f>'Deelnemer 17 vtg'!AM23</f>
        <v>0</v>
      </c>
      <c r="O287" s="326">
        <f>'Deelnemer 17 vtg'!AP23</f>
        <v>0</v>
      </c>
      <c r="P287" s="326">
        <f>'Deelnemer 17 vtg'!AQ23</f>
        <v>0</v>
      </c>
    </row>
    <row r="288" spans="2:17" ht="16.5" customHeight="1" x14ac:dyDescent="0.3">
      <c r="B288" s="447"/>
      <c r="C288" s="294">
        <v>6</v>
      </c>
      <c r="D288" s="325" t="str">
        <f>'Deelnemer 17 vtg'!B24</f>
        <v/>
      </c>
      <c r="E288" s="324" t="str">
        <f>'Deelnemer 17 vtg'!$E$7</f>
        <v>Deelnemer 17</v>
      </c>
      <c r="F288" s="324">
        <f>'Deelnemer 17 vtg'!$D$6</f>
        <v>0</v>
      </c>
      <c r="G288" s="324">
        <f>'Deelnemer 17 vtg'!C24</f>
        <v>0</v>
      </c>
      <c r="H288" s="326">
        <f>'Deelnemer 17 vtg'!F24</f>
        <v>0</v>
      </c>
      <c r="I288" s="326">
        <f>'Deelnemer 17 vtg'!AH24</f>
        <v>0</v>
      </c>
      <c r="J288" s="326">
        <f>'Deelnemer 17 vtg'!AI24</f>
        <v>0</v>
      </c>
      <c r="K288" s="326">
        <f>'Deelnemer 17 vtg'!AJ24</f>
        <v>0</v>
      </c>
      <c r="L288" s="326">
        <f t="shared" si="34"/>
        <v>0</v>
      </c>
      <c r="M288" s="326">
        <f t="shared" si="35"/>
        <v>0</v>
      </c>
      <c r="N288" s="326">
        <f>'Deelnemer 17 vtg'!AM24</f>
        <v>0</v>
      </c>
      <c r="O288" s="326">
        <f>'Deelnemer 17 vtg'!AP24</f>
        <v>0</v>
      </c>
      <c r="P288" s="326">
        <f>'Deelnemer 17 vtg'!AQ24</f>
        <v>0</v>
      </c>
    </row>
    <row r="289" spans="2:17" ht="16.5" customHeight="1" x14ac:dyDescent="0.3">
      <c r="B289" s="447"/>
      <c r="C289" s="294">
        <v>7</v>
      </c>
      <c r="D289" s="325" t="str">
        <f>'Deelnemer 17 vtg'!B25</f>
        <v/>
      </c>
      <c r="E289" s="324" t="str">
        <f>'Deelnemer 17 vtg'!$E$7</f>
        <v>Deelnemer 17</v>
      </c>
      <c r="F289" s="324">
        <f>'Deelnemer 17 vtg'!$D$6</f>
        <v>0</v>
      </c>
      <c r="G289" s="324">
        <f>'Deelnemer 17 vtg'!C25</f>
        <v>0</v>
      </c>
      <c r="H289" s="326">
        <f>'Deelnemer 17 vtg'!F25</f>
        <v>0</v>
      </c>
      <c r="I289" s="326">
        <f>'Deelnemer 17 vtg'!AH25</f>
        <v>0</v>
      </c>
      <c r="J289" s="326">
        <f>'Deelnemer 17 vtg'!AI25</f>
        <v>0</v>
      </c>
      <c r="K289" s="326">
        <f>'Deelnemer 17 vtg'!AJ25</f>
        <v>0</v>
      </c>
      <c r="L289" s="326">
        <f t="shared" si="34"/>
        <v>0</v>
      </c>
      <c r="M289" s="326">
        <f t="shared" si="35"/>
        <v>0</v>
      </c>
      <c r="N289" s="326">
        <f>'Deelnemer 17 vtg'!AM25</f>
        <v>0</v>
      </c>
      <c r="O289" s="326">
        <f>'Deelnemer 17 vtg'!AP25</f>
        <v>0</v>
      </c>
      <c r="P289" s="326">
        <f>'Deelnemer 17 vtg'!AQ25</f>
        <v>0</v>
      </c>
    </row>
    <row r="290" spans="2:17" ht="16.5" customHeight="1" x14ac:dyDescent="0.3">
      <c r="B290" s="447"/>
      <c r="C290" s="294">
        <v>8</v>
      </c>
      <c r="D290" s="325" t="str">
        <f>'Deelnemer 17 vtg'!B26</f>
        <v/>
      </c>
      <c r="E290" s="324" t="str">
        <f>'Deelnemer 17 vtg'!$E$7</f>
        <v>Deelnemer 17</v>
      </c>
      <c r="F290" s="324">
        <f>'Deelnemer 17 vtg'!$D$6</f>
        <v>0</v>
      </c>
      <c r="G290" s="324">
        <f>'Deelnemer 17 vtg'!C26</f>
        <v>0</v>
      </c>
      <c r="H290" s="326">
        <f>'Deelnemer 17 vtg'!F26</f>
        <v>0</v>
      </c>
      <c r="I290" s="326">
        <f>'Deelnemer 17 vtg'!AH26</f>
        <v>0</v>
      </c>
      <c r="J290" s="326">
        <f>'Deelnemer 17 vtg'!AI26</f>
        <v>0</v>
      </c>
      <c r="K290" s="326">
        <f>'Deelnemer 17 vtg'!AJ26</f>
        <v>0</v>
      </c>
      <c r="L290" s="326">
        <f t="shared" si="34"/>
        <v>0</v>
      </c>
      <c r="M290" s="326">
        <f t="shared" si="35"/>
        <v>0</v>
      </c>
      <c r="N290" s="326">
        <f>'Deelnemer 17 vtg'!AM26</f>
        <v>0</v>
      </c>
      <c r="O290" s="326">
        <f>'Deelnemer 17 vtg'!AP26</f>
        <v>0</v>
      </c>
      <c r="P290" s="326">
        <f>'Deelnemer 17 vtg'!AQ26</f>
        <v>0</v>
      </c>
    </row>
    <row r="291" spans="2:17" ht="16.5" customHeight="1" x14ac:dyDescent="0.3">
      <c r="B291" s="447"/>
      <c r="C291" s="294">
        <v>9</v>
      </c>
      <c r="D291" s="325" t="str">
        <f>'Deelnemer 17 vtg'!B27</f>
        <v/>
      </c>
      <c r="E291" s="324" t="str">
        <f>'Deelnemer 17 vtg'!$E$7</f>
        <v>Deelnemer 17</v>
      </c>
      <c r="F291" s="324">
        <f>'Deelnemer 17 vtg'!$D$6</f>
        <v>0</v>
      </c>
      <c r="G291" s="324">
        <f>'Deelnemer 17 vtg'!C27</f>
        <v>0</v>
      </c>
      <c r="H291" s="326">
        <f>'Deelnemer 17 vtg'!F27</f>
        <v>0</v>
      </c>
      <c r="I291" s="326">
        <f>'Deelnemer 17 vtg'!AH27</f>
        <v>0</v>
      </c>
      <c r="J291" s="326">
        <f>'Deelnemer 17 vtg'!AI27</f>
        <v>0</v>
      </c>
      <c r="K291" s="326">
        <f>'Deelnemer 17 vtg'!AJ27</f>
        <v>0</v>
      </c>
      <c r="L291" s="326">
        <f t="shared" si="34"/>
        <v>0</v>
      </c>
      <c r="M291" s="326">
        <f t="shared" si="35"/>
        <v>0</v>
      </c>
      <c r="N291" s="326">
        <f>'Deelnemer 17 vtg'!AM27</f>
        <v>0</v>
      </c>
      <c r="O291" s="326">
        <f>'Deelnemer 17 vtg'!AP27</f>
        <v>0</v>
      </c>
      <c r="P291" s="326">
        <f>'Deelnemer 17 vtg'!AQ27</f>
        <v>0</v>
      </c>
    </row>
    <row r="292" spans="2:17" ht="16.5" customHeight="1" x14ac:dyDescent="0.3">
      <c r="B292" s="447"/>
      <c r="C292" s="294">
        <v>10</v>
      </c>
      <c r="D292" s="325" t="str">
        <f>'Deelnemer 17 vtg'!B28</f>
        <v/>
      </c>
      <c r="E292" s="324" t="str">
        <f>'Deelnemer 17 vtg'!$E$7</f>
        <v>Deelnemer 17</v>
      </c>
      <c r="F292" s="324">
        <f>'Deelnemer 17 vtg'!$D$6</f>
        <v>0</v>
      </c>
      <c r="G292" s="324">
        <f>'Deelnemer 17 vtg'!C28</f>
        <v>0</v>
      </c>
      <c r="H292" s="326">
        <f>'Deelnemer 17 vtg'!F28</f>
        <v>0</v>
      </c>
      <c r="I292" s="326">
        <f>'Deelnemer 17 vtg'!AH28</f>
        <v>0</v>
      </c>
      <c r="J292" s="326">
        <f>'Deelnemer 17 vtg'!AI28</f>
        <v>0</v>
      </c>
      <c r="K292" s="326">
        <f>'Deelnemer 17 vtg'!AJ28</f>
        <v>0</v>
      </c>
      <c r="L292" s="326">
        <f t="shared" si="34"/>
        <v>0</v>
      </c>
      <c r="M292" s="326">
        <f t="shared" si="35"/>
        <v>0</v>
      </c>
      <c r="N292" s="326">
        <f>'Deelnemer 17 vtg'!AM28</f>
        <v>0</v>
      </c>
      <c r="O292" s="326">
        <f>'Deelnemer 17 vtg'!AP28</f>
        <v>0</v>
      </c>
      <c r="P292" s="326">
        <f>'Deelnemer 17 vtg'!AQ28</f>
        <v>0</v>
      </c>
    </row>
    <row r="293" spans="2:17" ht="16.5" customHeight="1" x14ac:dyDescent="0.3">
      <c r="B293" s="447"/>
      <c r="C293" s="294">
        <v>11</v>
      </c>
      <c r="D293" s="325" t="str">
        <f>'Deelnemer 17 vtg'!B29</f>
        <v/>
      </c>
      <c r="E293" s="324" t="str">
        <f>'Deelnemer 17 vtg'!$E$7</f>
        <v>Deelnemer 17</v>
      </c>
      <c r="F293" s="324">
        <f>'Deelnemer 17 vtg'!$D$6</f>
        <v>0</v>
      </c>
      <c r="G293" s="324">
        <f>'Deelnemer 17 vtg'!C29</f>
        <v>0</v>
      </c>
      <c r="H293" s="326">
        <f>'Deelnemer 17 vtg'!F29</f>
        <v>0</v>
      </c>
      <c r="I293" s="326">
        <f>'Deelnemer 17 vtg'!AH29</f>
        <v>0</v>
      </c>
      <c r="J293" s="326">
        <f>'Deelnemer 17 vtg'!AI29</f>
        <v>0</v>
      </c>
      <c r="K293" s="326">
        <f>'Deelnemer 17 vtg'!AJ29</f>
        <v>0</v>
      </c>
      <c r="L293" s="326">
        <f t="shared" si="34"/>
        <v>0</v>
      </c>
      <c r="M293" s="326">
        <f t="shared" si="35"/>
        <v>0</v>
      </c>
      <c r="N293" s="326">
        <f>'Deelnemer 17 vtg'!AM29</f>
        <v>0</v>
      </c>
      <c r="O293" s="326">
        <f>'Deelnemer 17 vtg'!AP29</f>
        <v>0</v>
      </c>
      <c r="P293" s="326">
        <f>'Deelnemer 17 vtg'!AQ29</f>
        <v>0</v>
      </c>
    </row>
    <row r="294" spans="2:17" ht="16.5" customHeight="1" x14ac:dyDescent="0.3">
      <c r="B294" s="447"/>
      <c r="C294" s="294">
        <v>12</v>
      </c>
      <c r="D294" s="325" t="str">
        <f>'Deelnemer 17 vtg'!B30</f>
        <v/>
      </c>
      <c r="E294" s="324" t="str">
        <f>'Deelnemer 17 vtg'!$E$7</f>
        <v>Deelnemer 17</v>
      </c>
      <c r="F294" s="324">
        <f>'Deelnemer 17 vtg'!$D$6</f>
        <v>0</v>
      </c>
      <c r="G294" s="324">
        <f>'Deelnemer 17 vtg'!C30</f>
        <v>0</v>
      </c>
      <c r="H294" s="326">
        <f>'Deelnemer 17 vtg'!F30</f>
        <v>0</v>
      </c>
      <c r="I294" s="326">
        <f>'Deelnemer 17 vtg'!AH30</f>
        <v>0</v>
      </c>
      <c r="J294" s="326">
        <f>'Deelnemer 17 vtg'!AI30</f>
        <v>0</v>
      </c>
      <c r="K294" s="326">
        <f>'Deelnemer 17 vtg'!AJ30</f>
        <v>0</v>
      </c>
      <c r="L294" s="326">
        <f t="shared" si="34"/>
        <v>0</v>
      </c>
      <c r="M294" s="326">
        <f t="shared" si="35"/>
        <v>0</v>
      </c>
      <c r="N294" s="326">
        <f>'Deelnemer 17 vtg'!AM30</f>
        <v>0</v>
      </c>
      <c r="O294" s="326">
        <f>'Deelnemer 17 vtg'!AP30</f>
        <v>0</v>
      </c>
      <c r="P294" s="326">
        <f>'Deelnemer 17 vtg'!AQ30</f>
        <v>0</v>
      </c>
    </row>
    <row r="295" spans="2:17" ht="16.5" customHeight="1" x14ac:dyDescent="0.3">
      <c r="B295" s="447"/>
      <c r="C295" s="294">
        <v>13</v>
      </c>
      <c r="D295" s="325" t="str">
        <f>'Deelnemer 17 vtg'!B31</f>
        <v/>
      </c>
      <c r="E295" s="324" t="str">
        <f>'Deelnemer 17 vtg'!$E$7</f>
        <v>Deelnemer 17</v>
      </c>
      <c r="F295" s="324">
        <f>'Deelnemer 17 vtg'!$D$6</f>
        <v>0</v>
      </c>
      <c r="G295" s="324">
        <f>'Deelnemer 17 vtg'!C31</f>
        <v>0</v>
      </c>
      <c r="H295" s="326">
        <f>'Deelnemer 17 vtg'!F31</f>
        <v>0</v>
      </c>
      <c r="I295" s="326">
        <f>'Deelnemer 17 vtg'!AH31</f>
        <v>0</v>
      </c>
      <c r="J295" s="326">
        <f>'Deelnemer 17 vtg'!AI31</f>
        <v>0</v>
      </c>
      <c r="K295" s="326">
        <f>'Deelnemer 17 vtg'!AJ31</f>
        <v>0</v>
      </c>
      <c r="L295" s="326">
        <f t="shared" si="34"/>
        <v>0</v>
      </c>
      <c r="M295" s="326">
        <f t="shared" si="35"/>
        <v>0</v>
      </c>
      <c r="N295" s="326">
        <f>'Deelnemer 17 vtg'!AM31</f>
        <v>0</v>
      </c>
      <c r="O295" s="326">
        <f>'Deelnemer 17 vtg'!AP31</f>
        <v>0</v>
      </c>
      <c r="P295" s="326">
        <f>'Deelnemer 17 vtg'!AQ31</f>
        <v>0</v>
      </c>
    </row>
    <row r="296" spans="2:17" ht="16.5" customHeight="1" x14ac:dyDescent="0.3">
      <c r="B296" s="447"/>
      <c r="C296" s="294">
        <v>14</v>
      </c>
      <c r="D296" s="325" t="str">
        <f>'Deelnemer 17 vtg'!B32</f>
        <v/>
      </c>
      <c r="E296" s="324" t="str">
        <f>'Deelnemer 17 vtg'!$E$7</f>
        <v>Deelnemer 17</v>
      </c>
      <c r="F296" s="324">
        <f>'Deelnemer 17 vtg'!$D$6</f>
        <v>0</v>
      </c>
      <c r="G296" s="324">
        <f>'Deelnemer 17 vtg'!C32</f>
        <v>0</v>
      </c>
      <c r="H296" s="326">
        <f>'Deelnemer 17 vtg'!F32</f>
        <v>0</v>
      </c>
      <c r="I296" s="326">
        <f>'Deelnemer 17 vtg'!AH32</f>
        <v>0</v>
      </c>
      <c r="J296" s="326">
        <f>'Deelnemer 17 vtg'!AI32</f>
        <v>0</v>
      </c>
      <c r="K296" s="326">
        <f>'Deelnemer 17 vtg'!AJ32</f>
        <v>0</v>
      </c>
      <c r="L296" s="326">
        <f t="shared" si="34"/>
        <v>0</v>
      </c>
      <c r="M296" s="326">
        <f t="shared" si="35"/>
        <v>0</v>
      </c>
      <c r="N296" s="326">
        <f>'Deelnemer 17 vtg'!AM32</f>
        <v>0</v>
      </c>
      <c r="O296" s="326">
        <f>'Deelnemer 17 vtg'!AP32</f>
        <v>0</v>
      </c>
      <c r="P296" s="326">
        <f>'Deelnemer 17 vtg'!AQ32</f>
        <v>0</v>
      </c>
    </row>
    <row r="297" spans="2:17" ht="16.5" customHeight="1" x14ac:dyDescent="0.3">
      <c r="B297" s="447"/>
      <c r="C297" s="294">
        <v>15</v>
      </c>
      <c r="D297" s="325" t="str">
        <f>'Deelnemer 17 vtg'!B33</f>
        <v/>
      </c>
      <c r="E297" s="324" t="str">
        <f>'Deelnemer 17 vtg'!$E$7</f>
        <v>Deelnemer 17</v>
      </c>
      <c r="F297" s="324">
        <f>'Deelnemer 17 vtg'!$D$6</f>
        <v>0</v>
      </c>
      <c r="G297" s="324">
        <f>'Deelnemer 17 vtg'!C33</f>
        <v>0</v>
      </c>
      <c r="H297" s="326">
        <f>'Deelnemer 17 vtg'!F33</f>
        <v>0</v>
      </c>
      <c r="I297" s="326">
        <f>'Deelnemer 17 vtg'!AH33</f>
        <v>0</v>
      </c>
      <c r="J297" s="326">
        <f>'Deelnemer 17 vtg'!AI33</f>
        <v>0</v>
      </c>
      <c r="K297" s="326">
        <f>'Deelnemer 17 vtg'!AJ33</f>
        <v>0</v>
      </c>
      <c r="L297" s="326">
        <f t="shared" si="34"/>
        <v>0</v>
      </c>
      <c r="M297" s="326">
        <f t="shared" si="35"/>
        <v>0</v>
      </c>
      <c r="N297" s="326">
        <f>'Deelnemer 17 vtg'!AM33</f>
        <v>0</v>
      </c>
      <c r="O297" s="326">
        <f>'Deelnemer 17 vtg'!AP33</f>
        <v>0</v>
      </c>
      <c r="P297" s="326">
        <f>'Deelnemer 17 vtg'!AQ33</f>
        <v>0</v>
      </c>
    </row>
    <row r="298" spans="2:17" s="318" customFormat="1" ht="16.5" customHeight="1" x14ac:dyDescent="0.3">
      <c r="B298" s="447">
        <f t="shared" ref="B298:B358" si="36">B283+1</f>
        <v>17</v>
      </c>
      <c r="C298" s="329">
        <v>1</v>
      </c>
      <c r="D298" s="319" t="str">
        <f>'Deelnemer 18 vtg'!B19</f>
        <v/>
      </c>
      <c r="E298" s="320" t="str">
        <f>'Deelnemer 18 vtg'!$E$7</f>
        <v>Deelnemer 18</v>
      </c>
      <c r="F298" s="320">
        <f>'Deelnemer 18 vtg'!$D$6</f>
        <v>0</v>
      </c>
      <c r="G298" s="320">
        <f>'Deelnemer 18 vtg'!C19</f>
        <v>0</v>
      </c>
      <c r="H298" s="321">
        <f>'Deelnemer 18 vtg'!F19</f>
        <v>0</v>
      </c>
      <c r="I298" s="321">
        <f>'Deelnemer 18 vtg'!AH19</f>
        <v>0</v>
      </c>
      <c r="J298" s="321">
        <f>'Deelnemer 18 vtg'!AI19</f>
        <v>0</v>
      </c>
      <c r="K298" s="321">
        <f>'Deelnemer 18 vtg'!AJ19</f>
        <v>0</v>
      </c>
      <c r="L298" s="321">
        <f>J298*I298</f>
        <v>0</v>
      </c>
      <c r="M298" s="321">
        <f>K298*I298</f>
        <v>0</v>
      </c>
      <c r="N298" s="321">
        <f>'Deelnemer 18 vtg'!AM19</f>
        <v>0</v>
      </c>
      <c r="O298" s="321">
        <f>'Deelnemer 18 vtg'!AP19</f>
        <v>0</v>
      </c>
      <c r="P298" s="321">
        <f>'Deelnemer 18 vtg'!AQ19</f>
        <v>0</v>
      </c>
      <c r="Q298" s="294"/>
    </row>
    <row r="299" spans="2:17" ht="16.5" customHeight="1" x14ac:dyDescent="0.3">
      <c r="B299" s="447"/>
      <c r="C299" s="294">
        <v>2</v>
      </c>
      <c r="D299" s="325" t="str">
        <f>'Deelnemer 18 vtg'!B20</f>
        <v/>
      </c>
      <c r="E299" s="324" t="str">
        <f>'Deelnemer 18 vtg'!$E$7</f>
        <v>Deelnemer 18</v>
      </c>
      <c r="F299" s="324">
        <f>'Deelnemer 18 vtg'!$D$6</f>
        <v>0</v>
      </c>
      <c r="G299" s="324">
        <f>'Deelnemer 18 vtg'!C20</f>
        <v>0</v>
      </c>
      <c r="H299" s="326">
        <f>'Deelnemer 18 vtg'!F20</f>
        <v>0</v>
      </c>
      <c r="I299" s="326">
        <f>'Deelnemer 18 vtg'!AH20</f>
        <v>0</v>
      </c>
      <c r="J299" s="326">
        <f>'Deelnemer 18 vtg'!AI20</f>
        <v>0</v>
      </c>
      <c r="K299" s="326">
        <f>'Deelnemer 18 vtg'!AJ20</f>
        <v>0</v>
      </c>
      <c r="L299" s="326">
        <f t="shared" ref="L299:L312" si="37">J299*I299</f>
        <v>0</v>
      </c>
      <c r="M299" s="326">
        <f t="shared" ref="M299:M312" si="38">K299*I299</f>
        <v>0</v>
      </c>
      <c r="N299" s="326">
        <f>'Deelnemer 18 vtg'!AM20</f>
        <v>0</v>
      </c>
      <c r="O299" s="326">
        <f>'Deelnemer 18 vtg'!AP20</f>
        <v>0</v>
      </c>
      <c r="P299" s="326">
        <f>'Deelnemer 18 vtg'!AQ20</f>
        <v>0</v>
      </c>
    </row>
    <row r="300" spans="2:17" ht="16.5" customHeight="1" x14ac:dyDescent="0.3">
      <c r="B300" s="447"/>
      <c r="C300" s="294">
        <v>3</v>
      </c>
      <c r="D300" s="325" t="str">
        <f>'Deelnemer 18 vtg'!B21</f>
        <v/>
      </c>
      <c r="E300" s="324" t="str">
        <f>'Deelnemer 18 vtg'!$E$7</f>
        <v>Deelnemer 18</v>
      </c>
      <c r="F300" s="324">
        <f>'Deelnemer 18 vtg'!$D$6</f>
        <v>0</v>
      </c>
      <c r="G300" s="324">
        <f>'Deelnemer 18 vtg'!C21</f>
        <v>0</v>
      </c>
      <c r="H300" s="326">
        <f>'Deelnemer 18 vtg'!F21</f>
        <v>0</v>
      </c>
      <c r="I300" s="326">
        <f>'Deelnemer 18 vtg'!AH21</f>
        <v>0</v>
      </c>
      <c r="J300" s="326">
        <f>'Deelnemer 18 vtg'!AI21</f>
        <v>0</v>
      </c>
      <c r="K300" s="326">
        <f>'Deelnemer 18 vtg'!AJ21</f>
        <v>0</v>
      </c>
      <c r="L300" s="326">
        <f t="shared" si="37"/>
        <v>0</v>
      </c>
      <c r="M300" s="326">
        <f t="shared" si="38"/>
        <v>0</v>
      </c>
      <c r="N300" s="326">
        <f>'Deelnemer 18 vtg'!AM21</f>
        <v>0</v>
      </c>
      <c r="O300" s="326">
        <f>'Deelnemer 18 vtg'!AP21</f>
        <v>0</v>
      </c>
      <c r="P300" s="326">
        <f>'Deelnemer 18 vtg'!AQ21</f>
        <v>0</v>
      </c>
    </row>
    <row r="301" spans="2:17" ht="16.5" customHeight="1" x14ac:dyDescent="0.3">
      <c r="B301" s="447"/>
      <c r="C301" s="294">
        <v>4</v>
      </c>
      <c r="D301" s="325" t="str">
        <f>'Deelnemer 18 vtg'!B22</f>
        <v/>
      </c>
      <c r="E301" s="324" t="str">
        <f>'Deelnemer 18 vtg'!$E$7</f>
        <v>Deelnemer 18</v>
      </c>
      <c r="F301" s="324">
        <f>'Deelnemer 18 vtg'!$D$6</f>
        <v>0</v>
      </c>
      <c r="G301" s="324">
        <f>'Deelnemer 18 vtg'!C22</f>
        <v>0</v>
      </c>
      <c r="H301" s="326">
        <f>'Deelnemer 18 vtg'!F22</f>
        <v>0</v>
      </c>
      <c r="I301" s="326">
        <f>'Deelnemer 18 vtg'!AH22</f>
        <v>0</v>
      </c>
      <c r="J301" s="326">
        <f>'Deelnemer 18 vtg'!AI22</f>
        <v>0</v>
      </c>
      <c r="K301" s="326">
        <f>'Deelnemer 18 vtg'!AJ22</f>
        <v>0</v>
      </c>
      <c r="L301" s="326">
        <f t="shared" si="37"/>
        <v>0</v>
      </c>
      <c r="M301" s="326">
        <f t="shared" si="38"/>
        <v>0</v>
      </c>
      <c r="N301" s="326">
        <f>'Deelnemer 18 vtg'!AM22</f>
        <v>0</v>
      </c>
      <c r="O301" s="326">
        <f>'Deelnemer 18 vtg'!AP22</f>
        <v>0</v>
      </c>
      <c r="P301" s="326">
        <f>'Deelnemer 18 vtg'!AQ22</f>
        <v>0</v>
      </c>
    </row>
    <row r="302" spans="2:17" ht="16.5" customHeight="1" x14ac:dyDescent="0.3">
      <c r="B302" s="447"/>
      <c r="C302" s="294">
        <v>5</v>
      </c>
      <c r="D302" s="325" t="str">
        <f>'Deelnemer 18 vtg'!B23</f>
        <v/>
      </c>
      <c r="E302" s="324" t="str">
        <f>'Deelnemer 18 vtg'!$E$7</f>
        <v>Deelnemer 18</v>
      </c>
      <c r="F302" s="324">
        <f>'Deelnemer 18 vtg'!$D$6</f>
        <v>0</v>
      </c>
      <c r="G302" s="324">
        <f>'Deelnemer 18 vtg'!C23</f>
        <v>0</v>
      </c>
      <c r="H302" s="326">
        <f>'Deelnemer 18 vtg'!F23</f>
        <v>0</v>
      </c>
      <c r="I302" s="326">
        <f>'Deelnemer 18 vtg'!AH23</f>
        <v>0</v>
      </c>
      <c r="J302" s="326">
        <f>'Deelnemer 18 vtg'!AI23</f>
        <v>0</v>
      </c>
      <c r="K302" s="326">
        <f>'Deelnemer 18 vtg'!AJ23</f>
        <v>0</v>
      </c>
      <c r="L302" s="326">
        <f t="shared" si="37"/>
        <v>0</v>
      </c>
      <c r="M302" s="326">
        <f t="shared" si="38"/>
        <v>0</v>
      </c>
      <c r="N302" s="326">
        <f>'Deelnemer 18 vtg'!AM23</f>
        <v>0</v>
      </c>
      <c r="O302" s="326">
        <f>'Deelnemer 18 vtg'!AP23</f>
        <v>0</v>
      </c>
      <c r="P302" s="326">
        <f>'Deelnemer 18 vtg'!AQ23</f>
        <v>0</v>
      </c>
    </row>
    <row r="303" spans="2:17" ht="16.5" customHeight="1" x14ac:dyDescent="0.3">
      <c r="B303" s="447"/>
      <c r="C303" s="294">
        <v>6</v>
      </c>
      <c r="D303" s="325" t="str">
        <f>'Deelnemer 18 vtg'!B24</f>
        <v/>
      </c>
      <c r="E303" s="324" t="str">
        <f>'Deelnemer 18 vtg'!$E$7</f>
        <v>Deelnemer 18</v>
      </c>
      <c r="F303" s="324">
        <f>'Deelnemer 18 vtg'!$D$6</f>
        <v>0</v>
      </c>
      <c r="G303" s="324">
        <f>'Deelnemer 18 vtg'!C24</f>
        <v>0</v>
      </c>
      <c r="H303" s="326">
        <f>'Deelnemer 18 vtg'!F24</f>
        <v>0</v>
      </c>
      <c r="I303" s="326">
        <f>'Deelnemer 18 vtg'!AH24</f>
        <v>0</v>
      </c>
      <c r="J303" s="326">
        <f>'Deelnemer 18 vtg'!AI24</f>
        <v>0</v>
      </c>
      <c r="K303" s="326">
        <f>'Deelnemer 18 vtg'!AJ24</f>
        <v>0</v>
      </c>
      <c r="L303" s="326">
        <f t="shared" si="37"/>
        <v>0</v>
      </c>
      <c r="M303" s="326">
        <f t="shared" si="38"/>
        <v>0</v>
      </c>
      <c r="N303" s="326">
        <f>'Deelnemer 18 vtg'!AM24</f>
        <v>0</v>
      </c>
      <c r="O303" s="326">
        <f>'Deelnemer 18 vtg'!AP24</f>
        <v>0</v>
      </c>
      <c r="P303" s="326">
        <f>'Deelnemer 18 vtg'!AQ24</f>
        <v>0</v>
      </c>
    </row>
    <row r="304" spans="2:17" ht="16.5" customHeight="1" x14ac:dyDescent="0.3">
      <c r="B304" s="447"/>
      <c r="C304" s="294">
        <v>7</v>
      </c>
      <c r="D304" s="325" t="str">
        <f>'Deelnemer 18 vtg'!B25</f>
        <v/>
      </c>
      <c r="E304" s="324" t="str">
        <f>'Deelnemer 18 vtg'!$E$7</f>
        <v>Deelnemer 18</v>
      </c>
      <c r="F304" s="324">
        <f>'Deelnemer 18 vtg'!$D$6</f>
        <v>0</v>
      </c>
      <c r="G304" s="324">
        <f>'Deelnemer 18 vtg'!C25</f>
        <v>0</v>
      </c>
      <c r="H304" s="326">
        <f>'Deelnemer 18 vtg'!F25</f>
        <v>0</v>
      </c>
      <c r="I304" s="326">
        <f>'Deelnemer 18 vtg'!AH25</f>
        <v>0</v>
      </c>
      <c r="J304" s="326">
        <f>'Deelnemer 18 vtg'!AI25</f>
        <v>0</v>
      </c>
      <c r="K304" s="326">
        <f>'Deelnemer 18 vtg'!AJ25</f>
        <v>0</v>
      </c>
      <c r="L304" s="326">
        <f t="shared" si="37"/>
        <v>0</v>
      </c>
      <c r="M304" s="326">
        <f t="shared" si="38"/>
        <v>0</v>
      </c>
      <c r="N304" s="326">
        <f>'Deelnemer 18 vtg'!AM25</f>
        <v>0</v>
      </c>
      <c r="O304" s="326">
        <f>'Deelnemer 18 vtg'!AP25</f>
        <v>0</v>
      </c>
      <c r="P304" s="326">
        <f>'Deelnemer 18 vtg'!AQ25</f>
        <v>0</v>
      </c>
    </row>
    <row r="305" spans="2:17" ht="16.5" customHeight="1" x14ac:dyDescent="0.3">
      <c r="B305" s="447"/>
      <c r="C305" s="294">
        <v>8</v>
      </c>
      <c r="D305" s="325" t="str">
        <f>'Deelnemer 18 vtg'!B26</f>
        <v/>
      </c>
      <c r="E305" s="324" t="str">
        <f>'Deelnemer 18 vtg'!$E$7</f>
        <v>Deelnemer 18</v>
      </c>
      <c r="F305" s="324">
        <f>'Deelnemer 18 vtg'!$D$6</f>
        <v>0</v>
      </c>
      <c r="G305" s="324">
        <f>'Deelnemer 18 vtg'!C26</f>
        <v>0</v>
      </c>
      <c r="H305" s="326">
        <f>'Deelnemer 18 vtg'!F26</f>
        <v>0</v>
      </c>
      <c r="I305" s="326">
        <f>'Deelnemer 18 vtg'!AH26</f>
        <v>0</v>
      </c>
      <c r="J305" s="326">
        <f>'Deelnemer 18 vtg'!AI26</f>
        <v>0</v>
      </c>
      <c r="K305" s="326">
        <f>'Deelnemer 18 vtg'!AJ26</f>
        <v>0</v>
      </c>
      <c r="L305" s="326">
        <f t="shared" si="37"/>
        <v>0</v>
      </c>
      <c r="M305" s="326">
        <f t="shared" si="38"/>
        <v>0</v>
      </c>
      <c r="N305" s="326">
        <f>'Deelnemer 18 vtg'!AM26</f>
        <v>0</v>
      </c>
      <c r="O305" s="326">
        <f>'Deelnemer 18 vtg'!AP26</f>
        <v>0</v>
      </c>
      <c r="P305" s="326">
        <f>'Deelnemer 18 vtg'!AQ26</f>
        <v>0</v>
      </c>
    </row>
    <row r="306" spans="2:17" ht="16.5" customHeight="1" x14ac:dyDescent="0.3">
      <c r="B306" s="447"/>
      <c r="C306" s="294">
        <v>9</v>
      </c>
      <c r="D306" s="325" t="str">
        <f>'Deelnemer 18 vtg'!B27</f>
        <v/>
      </c>
      <c r="E306" s="324" t="str">
        <f>'Deelnemer 18 vtg'!$E$7</f>
        <v>Deelnemer 18</v>
      </c>
      <c r="F306" s="324">
        <f>'Deelnemer 18 vtg'!$D$6</f>
        <v>0</v>
      </c>
      <c r="G306" s="324">
        <f>'Deelnemer 18 vtg'!C27</f>
        <v>0</v>
      </c>
      <c r="H306" s="326">
        <f>'Deelnemer 18 vtg'!F27</f>
        <v>0</v>
      </c>
      <c r="I306" s="326">
        <f>'Deelnemer 18 vtg'!AH27</f>
        <v>0</v>
      </c>
      <c r="J306" s="326">
        <f>'Deelnemer 18 vtg'!AI27</f>
        <v>0</v>
      </c>
      <c r="K306" s="326">
        <f>'Deelnemer 18 vtg'!AJ27</f>
        <v>0</v>
      </c>
      <c r="L306" s="326">
        <f t="shared" si="37"/>
        <v>0</v>
      </c>
      <c r="M306" s="326">
        <f t="shared" si="38"/>
        <v>0</v>
      </c>
      <c r="N306" s="326">
        <f>'Deelnemer 18 vtg'!AM27</f>
        <v>0</v>
      </c>
      <c r="O306" s="326">
        <f>'Deelnemer 18 vtg'!AP27</f>
        <v>0</v>
      </c>
      <c r="P306" s="326">
        <f>'Deelnemer 18 vtg'!AQ27</f>
        <v>0</v>
      </c>
    </row>
    <row r="307" spans="2:17" ht="16.5" customHeight="1" x14ac:dyDescent="0.3">
      <c r="B307" s="447"/>
      <c r="C307" s="294">
        <v>10</v>
      </c>
      <c r="D307" s="325" t="str">
        <f>'Deelnemer 18 vtg'!B28</f>
        <v/>
      </c>
      <c r="E307" s="324" t="str">
        <f>'Deelnemer 18 vtg'!$E$7</f>
        <v>Deelnemer 18</v>
      </c>
      <c r="F307" s="324">
        <f>'Deelnemer 18 vtg'!$D$6</f>
        <v>0</v>
      </c>
      <c r="G307" s="324">
        <f>'Deelnemer 18 vtg'!C28</f>
        <v>0</v>
      </c>
      <c r="H307" s="326">
        <f>'Deelnemer 18 vtg'!F28</f>
        <v>0</v>
      </c>
      <c r="I307" s="326">
        <f>'Deelnemer 18 vtg'!AH28</f>
        <v>0</v>
      </c>
      <c r="J307" s="326">
        <f>'Deelnemer 18 vtg'!AI28</f>
        <v>0</v>
      </c>
      <c r="K307" s="326">
        <f>'Deelnemer 18 vtg'!AJ28</f>
        <v>0</v>
      </c>
      <c r="L307" s="326">
        <f t="shared" si="37"/>
        <v>0</v>
      </c>
      <c r="M307" s="326">
        <f t="shared" si="38"/>
        <v>0</v>
      </c>
      <c r="N307" s="326">
        <f>'Deelnemer 18 vtg'!AM28</f>
        <v>0</v>
      </c>
      <c r="O307" s="326">
        <f>'Deelnemer 18 vtg'!AP28</f>
        <v>0</v>
      </c>
      <c r="P307" s="326">
        <f>'Deelnemer 18 vtg'!AQ28</f>
        <v>0</v>
      </c>
    </row>
    <row r="308" spans="2:17" ht="16.5" customHeight="1" x14ac:dyDescent="0.3">
      <c r="B308" s="447"/>
      <c r="C308" s="294">
        <v>11</v>
      </c>
      <c r="D308" s="325" t="str">
        <f>'Deelnemer 18 vtg'!B29</f>
        <v/>
      </c>
      <c r="E308" s="324" t="str">
        <f>'Deelnemer 18 vtg'!$E$7</f>
        <v>Deelnemer 18</v>
      </c>
      <c r="F308" s="324">
        <f>'Deelnemer 18 vtg'!$D$6</f>
        <v>0</v>
      </c>
      <c r="G308" s="324">
        <f>'Deelnemer 18 vtg'!C29</f>
        <v>0</v>
      </c>
      <c r="H308" s="326">
        <f>'Deelnemer 18 vtg'!F29</f>
        <v>0</v>
      </c>
      <c r="I308" s="326">
        <f>'Deelnemer 18 vtg'!AH29</f>
        <v>0</v>
      </c>
      <c r="J308" s="326">
        <f>'Deelnemer 18 vtg'!AI29</f>
        <v>0</v>
      </c>
      <c r="K308" s="326">
        <f>'Deelnemer 18 vtg'!AJ29</f>
        <v>0</v>
      </c>
      <c r="L308" s="326">
        <f t="shared" si="37"/>
        <v>0</v>
      </c>
      <c r="M308" s="326">
        <f t="shared" si="38"/>
        <v>0</v>
      </c>
      <c r="N308" s="326">
        <f>'Deelnemer 18 vtg'!AM29</f>
        <v>0</v>
      </c>
      <c r="O308" s="326">
        <f>'Deelnemer 18 vtg'!AP29</f>
        <v>0</v>
      </c>
      <c r="P308" s="326">
        <f>'Deelnemer 18 vtg'!AQ29</f>
        <v>0</v>
      </c>
    </row>
    <row r="309" spans="2:17" ht="16.5" customHeight="1" x14ac:dyDescent="0.3">
      <c r="B309" s="447"/>
      <c r="C309" s="294">
        <v>12</v>
      </c>
      <c r="D309" s="325" t="str">
        <f>'Deelnemer 18 vtg'!B30</f>
        <v/>
      </c>
      <c r="E309" s="324" t="str">
        <f>'Deelnemer 18 vtg'!$E$7</f>
        <v>Deelnemer 18</v>
      </c>
      <c r="F309" s="324">
        <f>'Deelnemer 18 vtg'!$D$6</f>
        <v>0</v>
      </c>
      <c r="G309" s="324">
        <f>'Deelnemer 18 vtg'!C30</f>
        <v>0</v>
      </c>
      <c r="H309" s="326">
        <f>'Deelnemer 18 vtg'!F30</f>
        <v>0</v>
      </c>
      <c r="I309" s="326">
        <f>'Deelnemer 18 vtg'!AH30</f>
        <v>0</v>
      </c>
      <c r="J309" s="326">
        <f>'Deelnemer 18 vtg'!AI30</f>
        <v>0</v>
      </c>
      <c r="K309" s="326">
        <f>'Deelnemer 18 vtg'!AJ30</f>
        <v>0</v>
      </c>
      <c r="L309" s="326">
        <f t="shared" si="37"/>
        <v>0</v>
      </c>
      <c r="M309" s="326">
        <f t="shared" si="38"/>
        <v>0</v>
      </c>
      <c r="N309" s="326">
        <f>'Deelnemer 18 vtg'!AM30</f>
        <v>0</v>
      </c>
      <c r="O309" s="326">
        <f>'Deelnemer 18 vtg'!AP30</f>
        <v>0</v>
      </c>
      <c r="P309" s="326">
        <f>'Deelnemer 18 vtg'!AQ30</f>
        <v>0</v>
      </c>
    </row>
    <row r="310" spans="2:17" ht="16.5" customHeight="1" x14ac:dyDescent="0.3">
      <c r="B310" s="447"/>
      <c r="C310" s="294">
        <v>13</v>
      </c>
      <c r="D310" s="325" t="str">
        <f>'Deelnemer 18 vtg'!B31</f>
        <v/>
      </c>
      <c r="E310" s="324" t="str">
        <f>'Deelnemer 18 vtg'!$E$7</f>
        <v>Deelnemer 18</v>
      </c>
      <c r="F310" s="324">
        <f>'Deelnemer 18 vtg'!$D$6</f>
        <v>0</v>
      </c>
      <c r="G310" s="324">
        <f>'Deelnemer 18 vtg'!C31</f>
        <v>0</v>
      </c>
      <c r="H310" s="326">
        <f>'Deelnemer 18 vtg'!F31</f>
        <v>0</v>
      </c>
      <c r="I310" s="326">
        <f>'Deelnemer 18 vtg'!AH31</f>
        <v>0</v>
      </c>
      <c r="J310" s="326">
        <f>'Deelnemer 18 vtg'!AI31</f>
        <v>0</v>
      </c>
      <c r="K310" s="326">
        <f>'Deelnemer 18 vtg'!AJ31</f>
        <v>0</v>
      </c>
      <c r="L310" s="326">
        <f t="shared" si="37"/>
        <v>0</v>
      </c>
      <c r="M310" s="326">
        <f t="shared" si="38"/>
        <v>0</v>
      </c>
      <c r="N310" s="326">
        <f>'Deelnemer 18 vtg'!AM31</f>
        <v>0</v>
      </c>
      <c r="O310" s="326">
        <f>'Deelnemer 18 vtg'!AP31</f>
        <v>0</v>
      </c>
      <c r="P310" s="326">
        <f>'Deelnemer 18 vtg'!AQ31</f>
        <v>0</v>
      </c>
    </row>
    <row r="311" spans="2:17" ht="16.5" customHeight="1" x14ac:dyDescent="0.3">
      <c r="B311" s="447"/>
      <c r="C311" s="294">
        <v>14</v>
      </c>
      <c r="D311" s="325" t="str">
        <f>'Deelnemer 18 vtg'!B32</f>
        <v/>
      </c>
      <c r="E311" s="324" t="str">
        <f>'Deelnemer 18 vtg'!$E$7</f>
        <v>Deelnemer 18</v>
      </c>
      <c r="F311" s="324">
        <f>'Deelnemer 18 vtg'!$D$6</f>
        <v>0</v>
      </c>
      <c r="G311" s="324">
        <f>'Deelnemer 18 vtg'!C32</f>
        <v>0</v>
      </c>
      <c r="H311" s="326">
        <f>'Deelnemer 18 vtg'!F32</f>
        <v>0</v>
      </c>
      <c r="I311" s="326">
        <f>'Deelnemer 18 vtg'!AH32</f>
        <v>0</v>
      </c>
      <c r="J311" s="326">
        <f>'Deelnemer 18 vtg'!AI32</f>
        <v>0</v>
      </c>
      <c r="K311" s="326">
        <f>'Deelnemer 18 vtg'!AJ32</f>
        <v>0</v>
      </c>
      <c r="L311" s="326">
        <f t="shared" si="37"/>
        <v>0</v>
      </c>
      <c r="M311" s="326">
        <f t="shared" si="38"/>
        <v>0</v>
      </c>
      <c r="N311" s="326">
        <f>'Deelnemer 18 vtg'!AM32</f>
        <v>0</v>
      </c>
      <c r="O311" s="326">
        <f>'Deelnemer 18 vtg'!AP32</f>
        <v>0</v>
      </c>
      <c r="P311" s="326">
        <f>'Deelnemer 18 vtg'!AQ32</f>
        <v>0</v>
      </c>
    </row>
    <row r="312" spans="2:17" ht="16.5" customHeight="1" x14ac:dyDescent="0.3">
      <c r="B312" s="447"/>
      <c r="C312" s="294">
        <v>15</v>
      </c>
      <c r="D312" s="325" t="str">
        <f>'Deelnemer 18 vtg'!B33</f>
        <v/>
      </c>
      <c r="E312" s="324" t="str">
        <f>'Deelnemer 18 vtg'!$E$7</f>
        <v>Deelnemer 18</v>
      </c>
      <c r="F312" s="324">
        <f>'Deelnemer 18 vtg'!$D$6</f>
        <v>0</v>
      </c>
      <c r="G312" s="324">
        <f>'Deelnemer 18 vtg'!C33</f>
        <v>0</v>
      </c>
      <c r="H312" s="326">
        <f>'Deelnemer 18 vtg'!F33</f>
        <v>0</v>
      </c>
      <c r="I312" s="326">
        <f>'Deelnemer 18 vtg'!AH33</f>
        <v>0</v>
      </c>
      <c r="J312" s="326">
        <f>'Deelnemer 18 vtg'!AI33</f>
        <v>0</v>
      </c>
      <c r="K312" s="326">
        <f>'Deelnemer 18 vtg'!AJ33</f>
        <v>0</v>
      </c>
      <c r="L312" s="326">
        <f t="shared" si="37"/>
        <v>0</v>
      </c>
      <c r="M312" s="326">
        <f t="shared" si="38"/>
        <v>0</v>
      </c>
      <c r="N312" s="326">
        <f>'Deelnemer 18 vtg'!AM33</f>
        <v>0</v>
      </c>
      <c r="O312" s="326">
        <f>'Deelnemer 18 vtg'!AP33</f>
        <v>0</v>
      </c>
      <c r="P312" s="326">
        <f>'Deelnemer 18 vtg'!AQ33</f>
        <v>0</v>
      </c>
    </row>
    <row r="313" spans="2:17" s="318" customFormat="1" ht="16.5" customHeight="1" x14ac:dyDescent="0.3">
      <c r="B313" s="447">
        <f t="shared" si="36"/>
        <v>18</v>
      </c>
      <c r="C313" s="329">
        <v>1</v>
      </c>
      <c r="D313" s="319" t="str">
        <f>'Deelnemer 19 vtg'!B19</f>
        <v/>
      </c>
      <c r="E313" s="320" t="str">
        <f>'Deelnemer 19 vtg'!$E$7</f>
        <v>Deelnemer 19</v>
      </c>
      <c r="F313" s="320">
        <f>'Deelnemer 19 vtg'!$D$6</f>
        <v>0</v>
      </c>
      <c r="G313" s="320">
        <f>'Deelnemer 19 vtg'!C19</f>
        <v>0</v>
      </c>
      <c r="H313" s="321">
        <f>'Deelnemer 19 vtg'!F19</f>
        <v>0</v>
      </c>
      <c r="I313" s="321">
        <f>'Deelnemer 19 vtg'!AH19</f>
        <v>0</v>
      </c>
      <c r="J313" s="321">
        <f>'Deelnemer 19 vtg'!AI19</f>
        <v>0</v>
      </c>
      <c r="K313" s="321">
        <f>'Deelnemer 19 vtg'!AJ19</f>
        <v>0</v>
      </c>
      <c r="L313" s="321">
        <f>J313*I313</f>
        <v>0</v>
      </c>
      <c r="M313" s="321">
        <f>K313*I313</f>
        <v>0</v>
      </c>
      <c r="N313" s="321">
        <f>'Deelnemer 19 vtg'!AM19</f>
        <v>0</v>
      </c>
      <c r="O313" s="321">
        <f>'Deelnemer 19 vtg'!AP19</f>
        <v>0</v>
      </c>
      <c r="P313" s="321">
        <f>'Deelnemer 19 vtg'!AQ19</f>
        <v>0</v>
      </c>
      <c r="Q313" s="294"/>
    </row>
    <row r="314" spans="2:17" ht="16.5" customHeight="1" x14ac:dyDescent="0.3">
      <c r="B314" s="447"/>
      <c r="C314" s="294">
        <v>2</v>
      </c>
      <c r="D314" s="325" t="str">
        <f>'Deelnemer 19 vtg'!B20</f>
        <v/>
      </c>
      <c r="E314" s="324" t="str">
        <f>'Deelnemer 19 vtg'!$E$7</f>
        <v>Deelnemer 19</v>
      </c>
      <c r="F314" s="324">
        <f>'Deelnemer 19 vtg'!$D$6</f>
        <v>0</v>
      </c>
      <c r="G314" s="324">
        <f>'Deelnemer 19 vtg'!C20</f>
        <v>0</v>
      </c>
      <c r="H314" s="326">
        <f>'Deelnemer 19 vtg'!F20</f>
        <v>0</v>
      </c>
      <c r="I314" s="326">
        <f>'Deelnemer 19 vtg'!AH20</f>
        <v>0</v>
      </c>
      <c r="J314" s="326">
        <f>'Deelnemer 19 vtg'!AI20</f>
        <v>0</v>
      </c>
      <c r="K314" s="326">
        <f>'Deelnemer 19 vtg'!AJ20</f>
        <v>0</v>
      </c>
      <c r="L314" s="326">
        <f t="shared" ref="L314:L327" si="39">J314*I314</f>
        <v>0</v>
      </c>
      <c r="M314" s="326">
        <f t="shared" ref="M314:M327" si="40">K314*I314</f>
        <v>0</v>
      </c>
      <c r="N314" s="326">
        <f>'Deelnemer 19 vtg'!AM20</f>
        <v>0</v>
      </c>
      <c r="O314" s="326">
        <f>'Deelnemer 19 vtg'!AP20</f>
        <v>0</v>
      </c>
      <c r="P314" s="326">
        <f>'Deelnemer 19 vtg'!AQ20</f>
        <v>0</v>
      </c>
    </row>
    <row r="315" spans="2:17" ht="16.5" customHeight="1" x14ac:dyDescent="0.3">
      <c r="B315" s="447"/>
      <c r="C315" s="294">
        <v>3</v>
      </c>
      <c r="D315" s="325" t="str">
        <f>'Deelnemer 19 vtg'!B21</f>
        <v/>
      </c>
      <c r="E315" s="324" t="str">
        <f>'Deelnemer 19 vtg'!$E$7</f>
        <v>Deelnemer 19</v>
      </c>
      <c r="F315" s="324">
        <f>'Deelnemer 19 vtg'!$D$6</f>
        <v>0</v>
      </c>
      <c r="G315" s="324">
        <f>'Deelnemer 19 vtg'!C21</f>
        <v>0</v>
      </c>
      <c r="H315" s="326">
        <f>'Deelnemer 19 vtg'!F21</f>
        <v>0</v>
      </c>
      <c r="I315" s="326">
        <f>'Deelnemer 19 vtg'!AH21</f>
        <v>0</v>
      </c>
      <c r="J315" s="326">
        <f>'Deelnemer 19 vtg'!AI21</f>
        <v>0</v>
      </c>
      <c r="K315" s="326">
        <f>'Deelnemer 19 vtg'!AJ21</f>
        <v>0</v>
      </c>
      <c r="L315" s="326">
        <f t="shared" si="39"/>
        <v>0</v>
      </c>
      <c r="M315" s="326">
        <f t="shared" si="40"/>
        <v>0</v>
      </c>
      <c r="N315" s="326">
        <f>'Deelnemer 19 vtg'!AM21</f>
        <v>0</v>
      </c>
      <c r="O315" s="326">
        <f>'Deelnemer 19 vtg'!AP21</f>
        <v>0</v>
      </c>
      <c r="P315" s="326">
        <f>'Deelnemer 19 vtg'!AQ21</f>
        <v>0</v>
      </c>
    </row>
    <row r="316" spans="2:17" ht="16.5" customHeight="1" x14ac:dyDescent="0.3">
      <c r="B316" s="447"/>
      <c r="C316" s="294">
        <v>4</v>
      </c>
      <c r="D316" s="325" t="str">
        <f>'Deelnemer 19 vtg'!B22</f>
        <v/>
      </c>
      <c r="E316" s="324" t="str">
        <f>'Deelnemer 19 vtg'!$E$7</f>
        <v>Deelnemer 19</v>
      </c>
      <c r="F316" s="324">
        <f>'Deelnemer 19 vtg'!$D$6</f>
        <v>0</v>
      </c>
      <c r="G316" s="324">
        <f>'Deelnemer 19 vtg'!C22</f>
        <v>0</v>
      </c>
      <c r="H316" s="326">
        <f>'Deelnemer 19 vtg'!F22</f>
        <v>0</v>
      </c>
      <c r="I316" s="326">
        <f>'Deelnemer 19 vtg'!AH22</f>
        <v>0</v>
      </c>
      <c r="J316" s="326">
        <f>'Deelnemer 19 vtg'!AI22</f>
        <v>0</v>
      </c>
      <c r="K316" s="326">
        <f>'Deelnemer 19 vtg'!AJ22</f>
        <v>0</v>
      </c>
      <c r="L316" s="326">
        <f t="shared" si="39"/>
        <v>0</v>
      </c>
      <c r="M316" s="326">
        <f t="shared" si="40"/>
        <v>0</v>
      </c>
      <c r="N316" s="326">
        <f>'Deelnemer 19 vtg'!AM22</f>
        <v>0</v>
      </c>
      <c r="O316" s="326">
        <f>'Deelnemer 19 vtg'!AP22</f>
        <v>0</v>
      </c>
      <c r="P316" s="326">
        <f>'Deelnemer 19 vtg'!AQ22</f>
        <v>0</v>
      </c>
    </row>
    <row r="317" spans="2:17" ht="16.5" customHeight="1" x14ac:dyDescent="0.3">
      <c r="B317" s="447"/>
      <c r="C317" s="294">
        <v>5</v>
      </c>
      <c r="D317" s="325" t="str">
        <f>'Deelnemer 19 vtg'!B23</f>
        <v/>
      </c>
      <c r="E317" s="324" t="str">
        <f>'Deelnemer 19 vtg'!$E$7</f>
        <v>Deelnemer 19</v>
      </c>
      <c r="F317" s="324">
        <f>'Deelnemer 19 vtg'!$D$6</f>
        <v>0</v>
      </c>
      <c r="G317" s="324">
        <f>'Deelnemer 19 vtg'!C23</f>
        <v>0</v>
      </c>
      <c r="H317" s="326">
        <f>'Deelnemer 19 vtg'!F23</f>
        <v>0</v>
      </c>
      <c r="I317" s="326">
        <f>'Deelnemer 19 vtg'!AH23</f>
        <v>0</v>
      </c>
      <c r="J317" s="326">
        <f>'Deelnemer 19 vtg'!AI23</f>
        <v>0</v>
      </c>
      <c r="K317" s="326">
        <f>'Deelnemer 19 vtg'!AJ23</f>
        <v>0</v>
      </c>
      <c r="L317" s="326">
        <f t="shared" si="39"/>
        <v>0</v>
      </c>
      <c r="M317" s="326">
        <f t="shared" si="40"/>
        <v>0</v>
      </c>
      <c r="N317" s="326">
        <f>'Deelnemer 19 vtg'!AM23</f>
        <v>0</v>
      </c>
      <c r="O317" s="326">
        <f>'Deelnemer 19 vtg'!AP23</f>
        <v>0</v>
      </c>
      <c r="P317" s="326">
        <f>'Deelnemer 19 vtg'!AQ23</f>
        <v>0</v>
      </c>
    </row>
    <row r="318" spans="2:17" ht="16.5" customHeight="1" x14ac:dyDescent="0.3">
      <c r="B318" s="447"/>
      <c r="C318" s="294">
        <v>6</v>
      </c>
      <c r="D318" s="325" t="str">
        <f>'Deelnemer 19 vtg'!B24</f>
        <v/>
      </c>
      <c r="E318" s="324" t="str">
        <f>'Deelnemer 19 vtg'!$E$7</f>
        <v>Deelnemer 19</v>
      </c>
      <c r="F318" s="324">
        <f>'Deelnemer 19 vtg'!$D$6</f>
        <v>0</v>
      </c>
      <c r="G318" s="324">
        <f>'Deelnemer 19 vtg'!C24</f>
        <v>0</v>
      </c>
      <c r="H318" s="326">
        <f>'Deelnemer 19 vtg'!F24</f>
        <v>0</v>
      </c>
      <c r="I318" s="326">
        <f>'Deelnemer 19 vtg'!AH24</f>
        <v>0</v>
      </c>
      <c r="J318" s="326">
        <f>'Deelnemer 19 vtg'!AI24</f>
        <v>0</v>
      </c>
      <c r="K318" s="326">
        <f>'Deelnemer 19 vtg'!AJ24</f>
        <v>0</v>
      </c>
      <c r="L318" s="326">
        <f t="shared" si="39"/>
        <v>0</v>
      </c>
      <c r="M318" s="326">
        <f t="shared" si="40"/>
        <v>0</v>
      </c>
      <c r="N318" s="326">
        <f>'Deelnemer 19 vtg'!AM24</f>
        <v>0</v>
      </c>
      <c r="O318" s="326">
        <f>'Deelnemer 19 vtg'!AP24</f>
        <v>0</v>
      </c>
      <c r="P318" s="326">
        <f>'Deelnemer 19 vtg'!AQ24</f>
        <v>0</v>
      </c>
    </row>
    <row r="319" spans="2:17" ht="16.5" customHeight="1" x14ac:dyDescent="0.3">
      <c r="B319" s="447"/>
      <c r="C319" s="294">
        <v>7</v>
      </c>
      <c r="D319" s="325" t="str">
        <f>'Deelnemer 19 vtg'!B25</f>
        <v/>
      </c>
      <c r="E319" s="324" t="str">
        <f>'Deelnemer 19 vtg'!$E$7</f>
        <v>Deelnemer 19</v>
      </c>
      <c r="F319" s="324">
        <f>'Deelnemer 19 vtg'!$D$6</f>
        <v>0</v>
      </c>
      <c r="G319" s="324">
        <f>'Deelnemer 19 vtg'!C25</f>
        <v>0</v>
      </c>
      <c r="H319" s="326">
        <f>'Deelnemer 19 vtg'!F25</f>
        <v>0</v>
      </c>
      <c r="I319" s="326">
        <f>'Deelnemer 19 vtg'!AH25</f>
        <v>0</v>
      </c>
      <c r="J319" s="326">
        <f>'Deelnemer 19 vtg'!AI25</f>
        <v>0</v>
      </c>
      <c r="K319" s="326">
        <f>'Deelnemer 19 vtg'!AJ25</f>
        <v>0</v>
      </c>
      <c r="L319" s="326">
        <f t="shared" si="39"/>
        <v>0</v>
      </c>
      <c r="M319" s="326">
        <f t="shared" si="40"/>
        <v>0</v>
      </c>
      <c r="N319" s="326">
        <f>'Deelnemer 19 vtg'!AM25</f>
        <v>0</v>
      </c>
      <c r="O319" s="326">
        <f>'Deelnemer 19 vtg'!AP25</f>
        <v>0</v>
      </c>
      <c r="P319" s="326">
        <f>'Deelnemer 19 vtg'!AQ25</f>
        <v>0</v>
      </c>
    </row>
    <row r="320" spans="2:17" ht="16.5" customHeight="1" x14ac:dyDescent="0.3">
      <c r="B320" s="447"/>
      <c r="C320" s="294">
        <v>8</v>
      </c>
      <c r="D320" s="325" t="str">
        <f>'Deelnemer 19 vtg'!B26</f>
        <v/>
      </c>
      <c r="E320" s="324" t="str">
        <f>'Deelnemer 19 vtg'!$E$7</f>
        <v>Deelnemer 19</v>
      </c>
      <c r="F320" s="324">
        <f>'Deelnemer 19 vtg'!$D$6</f>
        <v>0</v>
      </c>
      <c r="G320" s="324">
        <f>'Deelnemer 19 vtg'!C26</f>
        <v>0</v>
      </c>
      <c r="H320" s="326">
        <f>'Deelnemer 19 vtg'!F26</f>
        <v>0</v>
      </c>
      <c r="I320" s="326">
        <f>'Deelnemer 19 vtg'!AH26</f>
        <v>0</v>
      </c>
      <c r="J320" s="326">
        <f>'Deelnemer 19 vtg'!AI26</f>
        <v>0</v>
      </c>
      <c r="K320" s="326">
        <f>'Deelnemer 19 vtg'!AJ26</f>
        <v>0</v>
      </c>
      <c r="L320" s="326">
        <f t="shared" si="39"/>
        <v>0</v>
      </c>
      <c r="M320" s="326">
        <f t="shared" si="40"/>
        <v>0</v>
      </c>
      <c r="N320" s="326">
        <f>'Deelnemer 19 vtg'!AM26</f>
        <v>0</v>
      </c>
      <c r="O320" s="326">
        <f>'Deelnemer 19 vtg'!AP26</f>
        <v>0</v>
      </c>
      <c r="P320" s="326">
        <f>'Deelnemer 19 vtg'!AQ26</f>
        <v>0</v>
      </c>
    </row>
    <row r="321" spans="2:17" ht="16.5" customHeight="1" x14ac:dyDescent="0.3">
      <c r="B321" s="447"/>
      <c r="C321" s="294">
        <v>9</v>
      </c>
      <c r="D321" s="325" t="str">
        <f>'Deelnemer 19 vtg'!B27</f>
        <v/>
      </c>
      <c r="E321" s="324" t="str">
        <f>'Deelnemer 19 vtg'!$E$7</f>
        <v>Deelnemer 19</v>
      </c>
      <c r="F321" s="324">
        <f>'Deelnemer 19 vtg'!$D$6</f>
        <v>0</v>
      </c>
      <c r="G321" s="324">
        <f>'Deelnemer 19 vtg'!C27</f>
        <v>0</v>
      </c>
      <c r="H321" s="326">
        <f>'Deelnemer 19 vtg'!F27</f>
        <v>0</v>
      </c>
      <c r="I321" s="326">
        <f>'Deelnemer 19 vtg'!AH27</f>
        <v>0</v>
      </c>
      <c r="J321" s="326">
        <f>'Deelnemer 19 vtg'!AI27</f>
        <v>0</v>
      </c>
      <c r="K321" s="326">
        <f>'Deelnemer 19 vtg'!AJ27</f>
        <v>0</v>
      </c>
      <c r="L321" s="326">
        <f t="shared" si="39"/>
        <v>0</v>
      </c>
      <c r="M321" s="326">
        <f t="shared" si="40"/>
        <v>0</v>
      </c>
      <c r="N321" s="326">
        <f>'Deelnemer 19 vtg'!AM27</f>
        <v>0</v>
      </c>
      <c r="O321" s="326">
        <f>'Deelnemer 19 vtg'!AP27</f>
        <v>0</v>
      </c>
      <c r="P321" s="326">
        <f>'Deelnemer 19 vtg'!AQ27</f>
        <v>0</v>
      </c>
    </row>
    <row r="322" spans="2:17" ht="16.5" customHeight="1" x14ac:dyDescent="0.3">
      <c r="B322" s="447"/>
      <c r="C322" s="294">
        <v>10</v>
      </c>
      <c r="D322" s="325" t="str">
        <f>'Deelnemer 19 vtg'!B28</f>
        <v/>
      </c>
      <c r="E322" s="324" t="str">
        <f>'Deelnemer 19 vtg'!$E$7</f>
        <v>Deelnemer 19</v>
      </c>
      <c r="F322" s="324">
        <f>'Deelnemer 19 vtg'!$D$6</f>
        <v>0</v>
      </c>
      <c r="G322" s="324">
        <f>'Deelnemer 19 vtg'!C28</f>
        <v>0</v>
      </c>
      <c r="H322" s="326">
        <f>'Deelnemer 19 vtg'!F28</f>
        <v>0</v>
      </c>
      <c r="I322" s="326">
        <f>'Deelnemer 19 vtg'!AH28</f>
        <v>0</v>
      </c>
      <c r="J322" s="326">
        <f>'Deelnemer 19 vtg'!AI28</f>
        <v>0</v>
      </c>
      <c r="K322" s="326">
        <f>'Deelnemer 19 vtg'!AJ28</f>
        <v>0</v>
      </c>
      <c r="L322" s="326">
        <f t="shared" si="39"/>
        <v>0</v>
      </c>
      <c r="M322" s="326">
        <f t="shared" si="40"/>
        <v>0</v>
      </c>
      <c r="N322" s="326">
        <f>'Deelnemer 19 vtg'!AM28</f>
        <v>0</v>
      </c>
      <c r="O322" s="326">
        <f>'Deelnemer 19 vtg'!AP28</f>
        <v>0</v>
      </c>
      <c r="P322" s="326">
        <f>'Deelnemer 19 vtg'!AQ28</f>
        <v>0</v>
      </c>
    </row>
    <row r="323" spans="2:17" ht="16.5" customHeight="1" x14ac:dyDescent="0.3">
      <c r="B323" s="447"/>
      <c r="C323" s="294">
        <v>11</v>
      </c>
      <c r="D323" s="325" t="str">
        <f>'Deelnemer 19 vtg'!B29</f>
        <v/>
      </c>
      <c r="E323" s="324" t="str">
        <f>'Deelnemer 19 vtg'!$E$7</f>
        <v>Deelnemer 19</v>
      </c>
      <c r="F323" s="324">
        <f>'Deelnemer 19 vtg'!$D$6</f>
        <v>0</v>
      </c>
      <c r="G323" s="324">
        <f>'Deelnemer 19 vtg'!C29</f>
        <v>0</v>
      </c>
      <c r="H323" s="326">
        <f>'Deelnemer 19 vtg'!F29</f>
        <v>0</v>
      </c>
      <c r="I323" s="326">
        <f>'Deelnemer 19 vtg'!AH29</f>
        <v>0</v>
      </c>
      <c r="J323" s="326">
        <f>'Deelnemer 19 vtg'!AI29</f>
        <v>0</v>
      </c>
      <c r="K323" s="326">
        <f>'Deelnemer 19 vtg'!AJ29</f>
        <v>0</v>
      </c>
      <c r="L323" s="326">
        <f t="shared" si="39"/>
        <v>0</v>
      </c>
      <c r="M323" s="326">
        <f t="shared" si="40"/>
        <v>0</v>
      </c>
      <c r="N323" s="326">
        <f>'Deelnemer 19 vtg'!AM29</f>
        <v>0</v>
      </c>
      <c r="O323" s="326">
        <f>'Deelnemer 19 vtg'!AP29</f>
        <v>0</v>
      </c>
      <c r="P323" s="326">
        <f>'Deelnemer 19 vtg'!AQ29</f>
        <v>0</v>
      </c>
    </row>
    <row r="324" spans="2:17" ht="16.5" customHeight="1" x14ac:dyDescent="0.3">
      <c r="B324" s="447"/>
      <c r="C324" s="294">
        <v>12</v>
      </c>
      <c r="D324" s="325" t="str">
        <f>'Deelnemer 19 vtg'!B30</f>
        <v/>
      </c>
      <c r="E324" s="324" t="str">
        <f>'Deelnemer 19 vtg'!$E$7</f>
        <v>Deelnemer 19</v>
      </c>
      <c r="F324" s="324">
        <f>'Deelnemer 19 vtg'!$D$6</f>
        <v>0</v>
      </c>
      <c r="G324" s="324">
        <f>'Deelnemer 19 vtg'!C30</f>
        <v>0</v>
      </c>
      <c r="H324" s="326">
        <f>'Deelnemer 19 vtg'!F30</f>
        <v>0</v>
      </c>
      <c r="I324" s="326">
        <f>'Deelnemer 19 vtg'!AH30</f>
        <v>0</v>
      </c>
      <c r="J324" s="326">
        <f>'Deelnemer 19 vtg'!AI30</f>
        <v>0</v>
      </c>
      <c r="K324" s="326">
        <f>'Deelnemer 19 vtg'!AJ30</f>
        <v>0</v>
      </c>
      <c r="L324" s="326">
        <f t="shared" si="39"/>
        <v>0</v>
      </c>
      <c r="M324" s="326">
        <f t="shared" si="40"/>
        <v>0</v>
      </c>
      <c r="N324" s="326">
        <f>'Deelnemer 19 vtg'!AM30</f>
        <v>0</v>
      </c>
      <c r="O324" s="326">
        <f>'Deelnemer 19 vtg'!AP30</f>
        <v>0</v>
      </c>
      <c r="P324" s="326">
        <f>'Deelnemer 19 vtg'!AQ30</f>
        <v>0</v>
      </c>
    </row>
    <row r="325" spans="2:17" ht="16.5" customHeight="1" x14ac:dyDescent="0.3">
      <c r="B325" s="447"/>
      <c r="C325" s="294">
        <v>13</v>
      </c>
      <c r="D325" s="325" t="str">
        <f>'Deelnemer 19 vtg'!B31</f>
        <v/>
      </c>
      <c r="E325" s="324" t="str">
        <f>'Deelnemer 19 vtg'!$E$7</f>
        <v>Deelnemer 19</v>
      </c>
      <c r="F325" s="324">
        <f>'Deelnemer 19 vtg'!$D$6</f>
        <v>0</v>
      </c>
      <c r="G325" s="324">
        <f>'Deelnemer 19 vtg'!C31</f>
        <v>0</v>
      </c>
      <c r="H325" s="326">
        <f>'Deelnemer 19 vtg'!F31</f>
        <v>0</v>
      </c>
      <c r="I325" s="326">
        <f>'Deelnemer 19 vtg'!AH31</f>
        <v>0</v>
      </c>
      <c r="J325" s="326">
        <f>'Deelnemer 19 vtg'!AI31</f>
        <v>0</v>
      </c>
      <c r="K325" s="326">
        <f>'Deelnemer 19 vtg'!AJ31</f>
        <v>0</v>
      </c>
      <c r="L325" s="326">
        <f t="shared" si="39"/>
        <v>0</v>
      </c>
      <c r="M325" s="326">
        <f t="shared" si="40"/>
        <v>0</v>
      </c>
      <c r="N325" s="326">
        <f>'Deelnemer 19 vtg'!AM31</f>
        <v>0</v>
      </c>
      <c r="O325" s="326">
        <f>'Deelnemer 19 vtg'!AP31</f>
        <v>0</v>
      </c>
      <c r="P325" s="326">
        <f>'Deelnemer 19 vtg'!AQ31</f>
        <v>0</v>
      </c>
    </row>
    <row r="326" spans="2:17" ht="16.5" customHeight="1" x14ac:dyDescent="0.3">
      <c r="B326" s="447"/>
      <c r="C326" s="294">
        <v>14</v>
      </c>
      <c r="D326" s="325" t="str">
        <f>'Deelnemer 19 vtg'!B32</f>
        <v/>
      </c>
      <c r="E326" s="324" t="str">
        <f>'Deelnemer 19 vtg'!$E$7</f>
        <v>Deelnemer 19</v>
      </c>
      <c r="F326" s="324">
        <f>'Deelnemer 19 vtg'!$D$6</f>
        <v>0</v>
      </c>
      <c r="G326" s="324">
        <f>'Deelnemer 19 vtg'!C32</f>
        <v>0</v>
      </c>
      <c r="H326" s="326">
        <f>'Deelnemer 19 vtg'!F32</f>
        <v>0</v>
      </c>
      <c r="I326" s="326">
        <f>'Deelnemer 19 vtg'!AH32</f>
        <v>0</v>
      </c>
      <c r="J326" s="326">
        <f>'Deelnemer 19 vtg'!AI32</f>
        <v>0</v>
      </c>
      <c r="K326" s="326">
        <f>'Deelnemer 19 vtg'!AJ32</f>
        <v>0</v>
      </c>
      <c r="L326" s="326">
        <f t="shared" si="39"/>
        <v>0</v>
      </c>
      <c r="M326" s="326">
        <f t="shared" si="40"/>
        <v>0</v>
      </c>
      <c r="N326" s="326">
        <f>'Deelnemer 19 vtg'!AM32</f>
        <v>0</v>
      </c>
      <c r="O326" s="326">
        <f>'Deelnemer 19 vtg'!AP32</f>
        <v>0</v>
      </c>
      <c r="P326" s="326">
        <f>'Deelnemer 19 vtg'!AQ32</f>
        <v>0</v>
      </c>
    </row>
    <row r="327" spans="2:17" ht="16.5" customHeight="1" x14ac:dyDescent="0.3">
      <c r="B327" s="447"/>
      <c r="C327" s="294">
        <v>15</v>
      </c>
      <c r="D327" s="325" t="str">
        <f>'Deelnemer 19 vtg'!B33</f>
        <v/>
      </c>
      <c r="E327" s="324" t="str">
        <f>'Deelnemer 19 vtg'!$E$7</f>
        <v>Deelnemer 19</v>
      </c>
      <c r="F327" s="324">
        <f>'Deelnemer 19 vtg'!$D$6</f>
        <v>0</v>
      </c>
      <c r="G327" s="324">
        <f>'Deelnemer 19 vtg'!C33</f>
        <v>0</v>
      </c>
      <c r="H327" s="326">
        <f>'Deelnemer 19 vtg'!F33</f>
        <v>0</v>
      </c>
      <c r="I327" s="326">
        <f>'Deelnemer 19 vtg'!AH33</f>
        <v>0</v>
      </c>
      <c r="J327" s="326">
        <f>'Deelnemer 19 vtg'!AI33</f>
        <v>0</v>
      </c>
      <c r="K327" s="326">
        <f>'Deelnemer 19 vtg'!AJ33</f>
        <v>0</v>
      </c>
      <c r="L327" s="326">
        <f t="shared" si="39"/>
        <v>0</v>
      </c>
      <c r="M327" s="326">
        <f t="shared" si="40"/>
        <v>0</v>
      </c>
      <c r="N327" s="326">
        <f>'Deelnemer 19 vtg'!AM33</f>
        <v>0</v>
      </c>
      <c r="O327" s="326">
        <f>'Deelnemer 19 vtg'!AP33</f>
        <v>0</v>
      </c>
      <c r="P327" s="326">
        <f>'Deelnemer 19 vtg'!AQ33</f>
        <v>0</v>
      </c>
    </row>
    <row r="328" spans="2:17" s="318" customFormat="1" ht="16.5" customHeight="1" x14ac:dyDescent="0.3">
      <c r="B328" s="447">
        <f t="shared" si="36"/>
        <v>19</v>
      </c>
      <c r="C328" s="329">
        <v>1</v>
      </c>
      <c r="D328" s="319" t="str">
        <f>'Deelnemer 20 vtg'!B19</f>
        <v/>
      </c>
      <c r="E328" s="320" t="str">
        <f>'Deelnemer 20 vtg'!$E$7</f>
        <v>Deelnemer 20</v>
      </c>
      <c r="F328" s="320">
        <f>'Deelnemer 20 vtg'!$D$6</f>
        <v>0</v>
      </c>
      <c r="G328" s="320">
        <f>'Deelnemer 20 vtg'!C19</f>
        <v>0</v>
      </c>
      <c r="H328" s="321">
        <f>'Deelnemer 20 vtg'!F19</f>
        <v>0</v>
      </c>
      <c r="I328" s="321">
        <f>'Deelnemer 20 vtg'!AH19</f>
        <v>0</v>
      </c>
      <c r="J328" s="321">
        <f>'Deelnemer 20 vtg'!AI19</f>
        <v>0</v>
      </c>
      <c r="K328" s="321">
        <f>'Deelnemer 20 vtg'!AJ19</f>
        <v>0</v>
      </c>
      <c r="L328" s="321">
        <f>J328*I328</f>
        <v>0</v>
      </c>
      <c r="M328" s="321">
        <f>K328*I328</f>
        <v>0</v>
      </c>
      <c r="N328" s="321">
        <f>'Deelnemer 20 vtg'!AM19</f>
        <v>0</v>
      </c>
      <c r="O328" s="321">
        <f>'Deelnemer 20 vtg'!AP19</f>
        <v>0</v>
      </c>
      <c r="P328" s="321">
        <f>'Deelnemer 20 vtg'!AQ19</f>
        <v>0</v>
      </c>
      <c r="Q328" s="294"/>
    </row>
    <row r="329" spans="2:17" ht="16.5" customHeight="1" x14ac:dyDescent="0.3">
      <c r="B329" s="447"/>
      <c r="C329" s="294">
        <v>2</v>
      </c>
      <c r="D329" s="325" t="str">
        <f>'Deelnemer 20 vtg'!B20</f>
        <v/>
      </c>
      <c r="E329" s="324" t="str">
        <f>'Deelnemer 20 vtg'!$E$7</f>
        <v>Deelnemer 20</v>
      </c>
      <c r="F329" s="324">
        <f>'Deelnemer 20 vtg'!$D$6</f>
        <v>0</v>
      </c>
      <c r="G329" s="324">
        <f>'Deelnemer 20 vtg'!C20</f>
        <v>0</v>
      </c>
      <c r="H329" s="326">
        <f>'Deelnemer 20 vtg'!F20</f>
        <v>0</v>
      </c>
      <c r="I329" s="326">
        <f>'Deelnemer 20 vtg'!AH20</f>
        <v>0</v>
      </c>
      <c r="J329" s="326">
        <f>'Deelnemer 20 vtg'!AI20</f>
        <v>0</v>
      </c>
      <c r="K329" s="326">
        <f>'Deelnemer 20 vtg'!AJ20</f>
        <v>0</v>
      </c>
      <c r="L329" s="326">
        <f t="shared" ref="L329:L342" si="41">J329*I329</f>
        <v>0</v>
      </c>
      <c r="M329" s="326">
        <f t="shared" ref="M329:M342" si="42">K329*I329</f>
        <v>0</v>
      </c>
      <c r="N329" s="326">
        <f>'Deelnemer 20 vtg'!AM20</f>
        <v>0</v>
      </c>
      <c r="O329" s="326">
        <f>'Deelnemer 20 vtg'!AP20</f>
        <v>0</v>
      </c>
      <c r="P329" s="326">
        <f>'Deelnemer 20 vtg'!AQ20</f>
        <v>0</v>
      </c>
    </row>
    <row r="330" spans="2:17" ht="16.5" customHeight="1" x14ac:dyDescent="0.3">
      <c r="B330" s="447"/>
      <c r="C330" s="294">
        <v>3</v>
      </c>
      <c r="D330" s="325" t="str">
        <f>'Deelnemer 20 vtg'!B21</f>
        <v/>
      </c>
      <c r="E330" s="324" t="str">
        <f>'Deelnemer 20 vtg'!$E$7</f>
        <v>Deelnemer 20</v>
      </c>
      <c r="F330" s="324">
        <f>'Deelnemer 20 vtg'!$D$6</f>
        <v>0</v>
      </c>
      <c r="G330" s="324">
        <f>'Deelnemer 20 vtg'!C21</f>
        <v>0</v>
      </c>
      <c r="H330" s="326">
        <f>'Deelnemer 20 vtg'!F21</f>
        <v>0</v>
      </c>
      <c r="I330" s="326">
        <f>'Deelnemer 20 vtg'!AH21</f>
        <v>0</v>
      </c>
      <c r="J330" s="326">
        <f>'Deelnemer 20 vtg'!AI21</f>
        <v>0</v>
      </c>
      <c r="K330" s="326">
        <f>'Deelnemer 20 vtg'!AJ21</f>
        <v>0</v>
      </c>
      <c r="L330" s="326">
        <f t="shared" si="41"/>
        <v>0</v>
      </c>
      <c r="M330" s="326">
        <f t="shared" si="42"/>
        <v>0</v>
      </c>
      <c r="N330" s="326">
        <f>'Deelnemer 20 vtg'!AM21</f>
        <v>0</v>
      </c>
      <c r="O330" s="326">
        <f>'Deelnemer 20 vtg'!AP21</f>
        <v>0</v>
      </c>
      <c r="P330" s="326">
        <f>'Deelnemer 20 vtg'!AQ21</f>
        <v>0</v>
      </c>
    </row>
    <row r="331" spans="2:17" ht="16.5" customHeight="1" x14ac:dyDescent="0.3">
      <c r="B331" s="447"/>
      <c r="C331" s="294">
        <v>4</v>
      </c>
      <c r="D331" s="325" t="str">
        <f>'Deelnemer 20 vtg'!B22</f>
        <v/>
      </c>
      <c r="E331" s="324" t="str">
        <f>'Deelnemer 20 vtg'!$E$7</f>
        <v>Deelnemer 20</v>
      </c>
      <c r="F331" s="324">
        <f>'Deelnemer 20 vtg'!$D$6</f>
        <v>0</v>
      </c>
      <c r="G331" s="324">
        <f>'Deelnemer 20 vtg'!C22</f>
        <v>0</v>
      </c>
      <c r="H331" s="326">
        <f>'Deelnemer 20 vtg'!F22</f>
        <v>0</v>
      </c>
      <c r="I331" s="326">
        <f>'Deelnemer 20 vtg'!AH22</f>
        <v>0</v>
      </c>
      <c r="J331" s="326">
        <f>'Deelnemer 20 vtg'!AI22</f>
        <v>0</v>
      </c>
      <c r="K331" s="326">
        <f>'Deelnemer 20 vtg'!AJ22</f>
        <v>0</v>
      </c>
      <c r="L331" s="326">
        <f t="shared" si="41"/>
        <v>0</v>
      </c>
      <c r="M331" s="326">
        <f t="shared" si="42"/>
        <v>0</v>
      </c>
      <c r="N331" s="326">
        <f>'Deelnemer 20 vtg'!AM22</f>
        <v>0</v>
      </c>
      <c r="O331" s="326">
        <f>'Deelnemer 20 vtg'!AP22</f>
        <v>0</v>
      </c>
      <c r="P331" s="326">
        <f>'Deelnemer 20 vtg'!AQ22</f>
        <v>0</v>
      </c>
    </row>
    <row r="332" spans="2:17" ht="16.5" customHeight="1" x14ac:dyDescent="0.3">
      <c r="B332" s="447"/>
      <c r="C332" s="294">
        <v>5</v>
      </c>
      <c r="D332" s="325" t="str">
        <f>'Deelnemer 20 vtg'!B23</f>
        <v/>
      </c>
      <c r="E332" s="324" t="str">
        <f>'Deelnemer 20 vtg'!$E$7</f>
        <v>Deelnemer 20</v>
      </c>
      <c r="F332" s="324">
        <f>'Deelnemer 20 vtg'!$D$6</f>
        <v>0</v>
      </c>
      <c r="G332" s="324">
        <f>'Deelnemer 20 vtg'!C23</f>
        <v>0</v>
      </c>
      <c r="H332" s="326">
        <f>'Deelnemer 20 vtg'!F23</f>
        <v>0</v>
      </c>
      <c r="I332" s="326">
        <f>'Deelnemer 20 vtg'!AH23</f>
        <v>0</v>
      </c>
      <c r="J332" s="326">
        <f>'Deelnemer 20 vtg'!AI23</f>
        <v>0</v>
      </c>
      <c r="K332" s="326">
        <f>'Deelnemer 20 vtg'!AJ23</f>
        <v>0</v>
      </c>
      <c r="L332" s="326">
        <f t="shared" si="41"/>
        <v>0</v>
      </c>
      <c r="M332" s="326">
        <f t="shared" si="42"/>
        <v>0</v>
      </c>
      <c r="N332" s="326">
        <f>'Deelnemer 20 vtg'!AM23</f>
        <v>0</v>
      </c>
      <c r="O332" s="326">
        <f>'Deelnemer 20 vtg'!AP23</f>
        <v>0</v>
      </c>
      <c r="P332" s="326">
        <f>'Deelnemer 20 vtg'!AQ23</f>
        <v>0</v>
      </c>
    </row>
    <row r="333" spans="2:17" ht="16.5" customHeight="1" x14ac:dyDescent="0.3">
      <c r="B333" s="447"/>
      <c r="C333" s="294">
        <v>6</v>
      </c>
      <c r="D333" s="325" t="str">
        <f>'Deelnemer 20 vtg'!B24</f>
        <v/>
      </c>
      <c r="E333" s="324" t="str">
        <f>'Deelnemer 20 vtg'!$E$7</f>
        <v>Deelnemer 20</v>
      </c>
      <c r="F333" s="324">
        <f>'Deelnemer 20 vtg'!$D$6</f>
        <v>0</v>
      </c>
      <c r="G333" s="324">
        <f>'Deelnemer 20 vtg'!C24</f>
        <v>0</v>
      </c>
      <c r="H333" s="326">
        <f>'Deelnemer 20 vtg'!F24</f>
        <v>0</v>
      </c>
      <c r="I333" s="326">
        <f>'Deelnemer 20 vtg'!AH24</f>
        <v>0</v>
      </c>
      <c r="J333" s="326">
        <f>'Deelnemer 20 vtg'!AI24</f>
        <v>0</v>
      </c>
      <c r="K333" s="326">
        <f>'Deelnemer 20 vtg'!AJ24</f>
        <v>0</v>
      </c>
      <c r="L333" s="326">
        <f t="shared" si="41"/>
        <v>0</v>
      </c>
      <c r="M333" s="326">
        <f t="shared" si="42"/>
        <v>0</v>
      </c>
      <c r="N333" s="326">
        <f>'Deelnemer 20 vtg'!AM24</f>
        <v>0</v>
      </c>
      <c r="O333" s="326">
        <f>'Deelnemer 20 vtg'!AP24</f>
        <v>0</v>
      </c>
      <c r="P333" s="326">
        <f>'Deelnemer 20 vtg'!AQ24</f>
        <v>0</v>
      </c>
    </row>
    <row r="334" spans="2:17" ht="16.5" customHeight="1" x14ac:dyDescent="0.3">
      <c r="B334" s="447"/>
      <c r="C334" s="294">
        <v>7</v>
      </c>
      <c r="D334" s="325" t="str">
        <f>'Deelnemer 20 vtg'!B25</f>
        <v/>
      </c>
      <c r="E334" s="324" t="str">
        <f>'Deelnemer 20 vtg'!$E$7</f>
        <v>Deelnemer 20</v>
      </c>
      <c r="F334" s="324">
        <f>'Deelnemer 20 vtg'!$D$6</f>
        <v>0</v>
      </c>
      <c r="G334" s="324">
        <f>'Deelnemer 20 vtg'!C25</f>
        <v>0</v>
      </c>
      <c r="H334" s="326">
        <f>'Deelnemer 20 vtg'!F25</f>
        <v>0</v>
      </c>
      <c r="I334" s="326">
        <f>'Deelnemer 20 vtg'!AH25</f>
        <v>0</v>
      </c>
      <c r="J334" s="326">
        <f>'Deelnemer 20 vtg'!AI25</f>
        <v>0</v>
      </c>
      <c r="K334" s="326">
        <f>'Deelnemer 20 vtg'!AJ25</f>
        <v>0</v>
      </c>
      <c r="L334" s="326">
        <f t="shared" si="41"/>
        <v>0</v>
      </c>
      <c r="M334" s="326">
        <f t="shared" si="42"/>
        <v>0</v>
      </c>
      <c r="N334" s="326">
        <f>'Deelnemer 20 vtg'!AM25</f>
        <v>0</v>
      </c>
      <c r="O334" s="326">
        <f>'Deelnemer 20 vtg'!AP25</f>
        <v>0</v>
      </c>
      <c r="P334" s="326">
        <f>'Deelnemer 20 vtg'!AQ25</f>
        <v>0</v>
      </c>
    </row>
    <row r="335" spans="2:17" ht="16.5" customHeight="1" x14ac:dyDescent="0.3">
      <c r="B335" s="447"/>
      <c r="C335" s="294">
        <v>8</v>
      </c>
      <c r="D335" s="325" t="str">
        <f>'Deelnemer 20 vtg'!B26</f>
        <v/>
      </c>
      <c r="E335" s="324" t="str">
        <f>'Deelnemer 20 vtg'!$E$7</f>
        <v>Deelnemer 20</v>
      </c>
      <c r="F335" s="324">
        <f>'Deelnemer 20 vtg'!$D$6</f>
        <v>0</v>
      </c>
      <c r="G335" s="324">
        <f>'Deelnemer 20 vtg'!C26</f>
        <v>0</v>
      </c>
      <c r="H335" s="326">
        <f>'Deelnemer 20 vtg'!F26</f>
        <v>0</v>
      </c>
      <c r="I335" s="326">
        <f>'Deelnemer 20 vtg'!AH26</f>
        <v>0</v>
      </c>
      <c r="J335" s="326">
        <f>'Deelnemer 20 vtg'!AI26</f>
        <v>0</v>
      </c>
      <c r="K335" s="326">
        <f>'Deelnemer 20 vtg'!AJ26</f>
        <v>0</v>
      </c>
      <c r="L335" s="326">
        <f t="shared" si="41"/>
        <v>0</v>
      </c>
      <c r="M335" s="326">
        <f t="shared" si="42"/>
        <v>0</v>
      </c>
      <c r="N335" s="326">
        <f>'Deelnemer 20 vtg'!AM26</f>
        <v>0</v>
      </c>
      <c r="O335" s="326">
        <f>'Deelnemer 20 vtg'!AP26</f>
        <v>0</v>
      </c>
      <c r="P335" s="326">
        <f>'Deelnemer 20 vtg'!AQ26</f>
        <v>0</v>
      </c>
    </row>
    <row r="336" spans="2:17" ht="16.5" customHeight="1" x14ac:dyDescent="0.3">
      <c r="B336" s="447"/>
      <c r="C336" s="294">
        <v>9</v>
      </c>
      <c r="D336" s="325" t="str">
        <f>'Deelnemer 20 vtg'!B27</f>
        <v/>
      </c>
      <c r="E336" s="324" t="str">
        <f>'Deelnemer 20 vtg'!$E$7</f>
        <v>Deelnemer 20</v>
      </c>
      <c r="F336" s="324">
        <f>'Deelnemer 20 vtg'!$D$6</f>
        <v>0</v>
      </c>
      <c r="G336" s="324">
        <f>'Deelnemer 20 vtg'!C27</f>
        <v>0</v>
      </c>
      <c r="H336" s="326">
        <f>'Deelnemer 20 vtg'!F27</f>
        <v>0</v>
      </c>
      <c r="I336" s="326">
        <f>'Deelnemer 20 vtg'!AH27</f>
        <v>0</v>
      </c>
      <c r="J336" s="326">
        <f>'Deelnemer 20 vtg'!AI27</f>
        <v>0</v>
      </c>
      <c r="K336" s="326">
        <f>'Deelnemer 20 vtg'!AJ27</f>
        <v>0</v>
      </c>
      <c r="L336" s="326">
        <f t="shared" si="41"/>
        <v>0</v>
      </c>
      <c r="M336" s="326">
        <f t="shared" si="42"/>
        <v>0</v>
      </c>
      <c r="N336" s="326">
        <f>'Deelnemer 20 vtg'!AM27</f>
        <v>0</v>
      </c>
      <c r="O336" s="326">
        <f>'Deelnemer 20 vtg'!AP27</f>
        <v>0</v>
      </c>
      <c r="P336" s="326">
        <f>'Deelnemer 20 vtg'!AQ27</f>
        <v>0</v>
      </c>
    </row>
    <row r="337" spans="2:17" ht="16.5" customHeight="1" x14ac:dyDescent="0.3">
      <c r="B337" s="447"/>
      <c r="C337" s="294">
        <v>10</v>
      </c>
      <c r="D337" s="325" t="str">
        <f>'Deelnemer 20 vtg'!B28</f>
        <v/>
      </c>
      <c r="E337" s="324" t="str">
        <f>'Deelnemer 20 vtg'!$E$7</f>
        <v>Deelnemer 20</v>
      </c>
      <c r="F337" s="324">
        <f>'Deelnemer 20 vtg'!$D$6</f>
        <v>0</v>
      </c>
      <c r="G337" s="324">
        <f>'Deelnemer 20 vtg'!C28</f>
        <v>0</v>
      </c>
      <c r="H337" s="326">
        <f>'Deelnemer 20 vtg'!F28</f>
        <v>0</v>
      </c>
      <c r="I337" s="326">
        <f>'Deelnemer 20 vtg'!AH28</f>
        <v>0</v>
      </c>
      <c r="J337" s="326">
        <f>'Deelnemer 20 vtg'!AI28</f>
        <v>0</v>
      </c>
      <c r="K337" s="326">
        <f>'Deelnemer 20 vtg'!AJ28</f>
        <v>0</v>
      </c>
      <c r="L337" s="326">
        <f t="shared" si="41"/>
        <v>0</v>
      </c>
      <c r="M337" s="326">
        <f t="shared" si="42"/>
        <v>0</v>
      </c>
      <c r="N337" s="326">
        <f>'Deelnemer 20 vtg'!AM28</f>
        <v>0</v>
      </c>
      <c r="O337" s="326">
        <f>'Deelnemer 20 vtg'!AP28</f>
        <v>0</v>
      </c>
      <c r="P337" s="326">
        <f>'Deelnemer 20 vtg'!AQ28</f>
        <v>0</v>
      </c>
    </row>
    <row r="338" spans="2:17" ht="16.5" customHeight="1" x14ac:dyDescent="0.3">
      <c r="B338" s="447"/>
      <c r="C338" s="294">
        <v>11</v>
      </c>
      <c r="D338" s="325" t="str">
        <f>'Deelnemer 20 vtg'!B29</f>
        <v/>
      </c>
      <c r="E338" s="324" t="str">
        <f>'Deelnemer 20 vtg'!$E$7</f>
        <v>Deelnemer 20</v>
      </c>
      <c r="F338" s="324">
        <f>'Deelnemer 20 vtg'!$D$6</f>
        <v>0</v>
      </c>
      <c r="G338" s="324">
        <f>'Deelnemer 20 vtg'!C29</f>
        <v>0</v>
      </c>
      <c r="H338" s="326">
        <f>'Deelnemer 20 vtg'!F29</f>
        <v>0</v>
      </c>
      <c r="I338" s="326">
        <f>'Deelnemer 20 vtg'!AH29</f>
        <v>0</v>
      </c>
      <c r="J338" s="326">
        <f>'Deelnemer 20 vtg'!AI29</f>
        <v>0</v>
      </c>
      <c r="K338" s="326">
        <f>'Deelnemer 20 vtg'!AJ29</f>
        <v>0</v>
      </c>
      <c r="L338" s="326">
        <f t="shared" si="41"/>
        <v>0</v>
      </c>
      <c r="M338" s="326">
        <f t="shared" si="42"/>
        <v>0</v>
      </c>
      <c r="N338" s="326">
        <f>'Deelnemer 20 vtg'!AM29</f>
        <v>0</v>
      </c>
      <c r="O338" s="326">
        <f>'Deelnemer 20 vtg'!AP29</f>
        <v>0</v>
      </c>
      <c r="P338" s="326">
        <f>'Deelnemer 20 vtg'!AQ29</f>
        <v>0</v>
      </c>
    </row>
    <row r="339" spans="2:17" ht="16.5" customHeight="1" x14ac:dyDescent="0.3">
      <c r="B339" s="447"/>
      <c r="C339" s="294">
        <v>12</v>
      </c>
      <c r="D339" s="325" t="str">
        <f>'Deelnemer 20 vtg'!B30</f>
        <v/>
      </c>
      <c r="E339" s="324" t="str">
        <f>'Deelnemer 20 vtg'!$E$7</f>
        <v>Deelnemer 20</v>
      </c>
      <c r="F339" s="324">
        <f>'Deelnemer 20 vtg'!$D$6</f>
        <v>0</v>
      </c>
      <c r="G339" s="324">
        <f>'Deelnemer 20 vtg'!C30</f>
        <v>0</v>
      </c>
      <c r="H339" s="326">
        <f>'Deelnemer 20 vtg'!F30</f>
        <v>0</v>
      </c>
      <c r="I339" s="326">
        <f>'Deelnemer 20 vtg'!AH30</f>
        <v>0</v>
      </c>
      <c r="J339" s="326">
        <f>'Deelnemer 20 vtg'!AI30</f>
        <v>0</v>
      </c>
      <c r="K339" s="326">
        <f>'Deelnemer 20 vtg'!AJ30</f>
        <v>0</v>
      </c>
      <c r="L339" s="326">
        <f t="shared" si="41"/>
        <v>0</v>
      </c>
      <c r="M339" s="326">
        <f t="shared" si="42"/>
        <v>0</v>
      </c>
      <c r="N339" s="326">
        <f>'Deelnemer 20 vtg'!AM30</f>
        <v>0</v>
      </c>
      <c r="O339" s="326">
        <f>'Deelnemer 20 vtg'!AP30</f>
        <v>0</v>
      </c>
      <c r="P339" s="326">
        <f>'Deelnemer 20 vtg'!AQ30</f>
        <v>0</v>
      </c>
    </row>
    <row r="340" spans="2:17" ht="16.5" customHeight="1" x14ac:dyDescent="0.3">
      <c r="B340" s="447"/>
      <c r="C340" s="294">
        <v>13</v>
      </c>
      <c r="D340" s="325" t="str">
        <f>'Deelnemer 20 vtg'!B31</f>
        <v/>
      </c>
      <c r="E340" s="324" t="str">
        <f>'Deelnemer 20 vtg'!$E$7</f>
        <v>Deelnemer 20</v>
      </c>
      <c r="F340" s="324">
        <f>'Deelnemer 20 vtg'!$D$6</f>
        <v>0</v>
      </c>
      <c r="G340" s="324">
        <f>'Deelnemer 20 vtg'!C31</f>
        <v>0</v>
      </c>
      <c r="H340" s="326">
        <f>'Deelnemer 20 vtg'!F31</f>
        <v>0</v>
      </c>
      <c r="I340" s="326">
        <f>'Deelnemer 20 vtg'!AH31</f>
        <v>0</v>
      </c>
      <c r="J340" s="326">
        <f>'Deelnemer 20 vtg'!AI31</f>
        <v>0</v>
      </c>
      <c r="K340" s="326">
        <f>'Deelnemer 20 vtg'!AJ31</f>
        <v>0</v>
      </c>
      <c r="L340" s="326">
        <f t="shared" si="41"/>
        <v>0</v>
      </c>
      <c r="M340" s="326">
        <f t="shared" si="42"/>
        <v>0</v>
      </c>
      <c r="N340" s="326">
        <f>'Deelnemer 20 vtg'!AM31</f>
        <v>0</v>
      </c>
      <c r="O340" s="326">
        <f>'Deelnemer 20 vtg'!AP31</f>
        <v>0</v>
      </c>
      <c r="P340" s="326">
        <f>'Deelnemer 20 vtg'!AQ31</f>
        <v>0</v>
      </c>
    </row>
    <row r="341" spans="2:17" ht="16.5" customHeight="1" x14ac:dyDescent="0.3">
      <c r="B341" s="447"/>
      <c r="C341" s="294">
        <v>14</v>
      </c>
      <c r="D341" s="325" t="str">
        <f>'Deelnemer 20 vtg'!B32</f>
        <v/>
      </c>
      <c r="E341" s="324" t="str">
        <f>'Deelnemer 20 vtg'!$E$7</f>
        <v>Deelnemer 20</v>
      </c>
      <c r="F341" s="324">
        <f>'Deelnemer 20 vtg'!$D$6</f>
        <v>0</v>
      </c>
      <c r="G341" s="324">
        <f>'Deelnemer 20 vtg'!C32</f>
        <v>0</v>
      </c>
      <c r="H341" s="326">
        <f>'Deelnemer 20 vtg'!F32</f>
        <v>0</v>
      </c>
      <c r="I341" s="326">
        <f>'Deelnemer 20 vtg'!AH32</f>
        <v>0</v>
      </c>
      <c r="J341" s="326">
        <f>'Deelnemer 20 vtg'!AI32</f>
        <v>0</v>
      </c>
      <c r="K341" s="326">
        <f>'Deelnemer 20 vtg'!AJ32</f>
        <v>0</v>
      </c>
      <c r="L341" s="326">
        <f t="shared" si="41"/>
        <v>0</v>
      </c>
      <c r="M341" s="326">
        <f t="shared" si="42"/>
        <v>0</v>
      </c>
      <c r="N341" s="326">
        <f>'Deelnemer 20 vtg'!AM32</f>
        <v>0</v>
      </c>
      <c r="O341" s="326">
        <f>'Deelnemer 20 vtg'!AP32</f>
        <v>0</v>
      </c>
      <c r="P341" s="326">
        <f>'Deelnemer 20 vtg'!AQ32</f>
        <v>0</v>
      </c>
    </row>
    <row r="342" spans="2:17" ht="16.5" customHeight="1" x14ac:dyDescent="0.3">
      <c r="B342" s="447"/>
      <c r="C342" s="294">
        <v>15</v>
      </c>
      <c r="D342" s="325" t="str">
        <f>'Deelnemer 20 vtg'!B33</f>
        <v/>
      </c>
      <c r="E342" s="324" t="str">
        <f>'Deelnemer 20 vtg'!$E$7</f>
        <v>Deelnemer 20</v>
      </c>
      <c r="F342" s="324">
        <f>'Deelnemer 20 vtg'!$D$6</f>
        <v>0</v>
      </c>
      <c r="G342" s="324">
        <f>'Deelnemer 20 vtg'!C33</f>
        <v>0</v>
      </c>
      <c r="H342" s="326">
        <f>'Deelnemer 20 vtg'!F33</f>
        <v>0</v>
      </c>
      <c r="I342" s="326">
        <f>'Deelnemer 20 vtg'!AH33</f>
        <v>0</v>
      </c>
      <c r="J342" s="326">
        <f>'Deelnemer 20 vtg'!AI33</f>
        <v>0</v>
      </c>
      <c r="K342" s="326">
        <f>'Deelnemer 20 vtg'!AJ33</f>
        <v>0</v>
      </c>
      <c r="L342" s="326">
        <f t="shared" si="41"/>
        <v>0</v>
      </c>
      <c r="M342" s="326">
        <f t="shared" si="42"/>
        <v>0</v>
      </c>
      <c r="N342" s="326">
        <f>'Deelnemer 20 vtg'!AM33</f>
        <v>0</v>
      </c>
      <c r="O342" s="326">
        <f>'Deelnemer 20 vtg'!AP33</f>
        <v>0</v>
      </c>
      <c r="P342" s="326">
        <f>'Deelnemer 20 vtg'!AQ33</f>
        <v>0</v>
      </c>
    </row>
    <row r="343" spans="2:17" s="318" customFormat="1" ht="16.5" customHeight="1" x14ac:dyDescent="0.3">
      <c r="B343" s="447">
        <f t="shared" si="36"/>
        <v>20</v>
      </c>
      <c r="C343" s="329">
        <v>1</v>
      </c>
      <c r="D343" s="319" t="str">
        <f>'Deelnemer 21 vtg'!B19</f>
        <v/>
      </c>
      <c r="E343" s="320" t="str">
        <f>'Deelnemer 21 vtg'!$E$7</f>
        <v>Deelnemer 21</v>
      </c>
      <c r="F343" s="320">
        <f>'Deelnemer 21 vtg'!$D$6</f>
        <v>0</v>
      </c>
      <c r="G343" s="320">
        <f>'Deelnemer 21 vtg'!C19</f>
        <v>0</v>
      </c>
      <c r="H343" s="321">
        <f>'Deelnemer 21 vtg'!F19</f>
        <v>0</v>
      </c>
      <c r="I343" s="321">
        <f>'Deelnemer 21 vtg'!AH19</f>
        <v>0</v>
      </c>
      <c r="J343" s="321">
        <f>'Deelnemer 21 vtg'!AI19</f>
        <v>0</v>
      </c>
      <c r="K343" s="321">
        <f>'Deelnemer 21 vtg'!AJ19</f>
        <v>0</v>
      </c>
      <c r="L343" s="321">
        <f>J343*I343</f>
        <v>0</v>
      </c>
      <c r="M343" s="321">
        <f>K343*I343</f>
        <v>0</v>
      </c>
      <c r="N343" s="321">
        <f>'Deelnemer 21 vtg'!AM19</f>
        <v>0</v>
      </c>
      <c r="O343" s="321">
        <f>'Deelnemer 21 vtg'!AP19</f>
        <v>0</v>
      </c>
      <c r="P343" s="321">
        <f>'Deelnemer 21 vtg'!AQ19</f>
        <v>0</v>
      </c>
      <c r="Q343" s="294"/>
    </row>
    <row r="344" spans="2:17" ht="16.5" customHeight="1" x14ac:dyDescent="0.3">
      <c r="B344" s="447"/>
      <c r="C344" s="294">
        <v>2</v>
      </c>
      <c r="D344" s="325" t="str">
        <f>'Deelnemer 21 vtg'!B20</f>
        <v/>
      </c>
      <c r="E344" s="324" t="str">
        <f>'Deelnemer 21 vtg'!$E$7</f>
        <v>Deelnemer 21</v>
      </c>
      <c r="F344" s="324">
        <f>'Deelnemer 21 vtg'!$D$6</f>
        <v>0</v>
      </c>
      <c r="G344" s="324">
        <f>'Deelnemer 21 vtg'!C20</f>
        <v>0</v>
      </c>
      <c r="H344" s="326">
        <f>'Deelnemer 21 vtg'!F20</f>
        <v>0</v>
      </c>
      <c r="I344" s="326">
        <f>'Deelnemer 21 vtg'!AH20</f>
        <v>0</v>
      </c>
      <c r="J344" s="326">
        <f>'Deelnemer 21 vtg'!AI20</f>
        <v>0</v>
      </c>
      <c r="K344" s="326">
        <f>'Deelnemer 21 vtg'!AJ20</f>
        <v>0</v>
      </c>
      <c r="L344" s="326">
        <f t="shared" ref="L344:L357" si="43">J344*I344</f>
        <v>0</v>
      </c>
      <c r="M344" s="326">
        <f t="shared" ref="M344:M357" si="44">K344*I344</f>
        <v>0</v>
      </c>
      <c r="N344" s="326">
        <f>'Deelnemer 21 vtg'!AM20</f>
        <v>0</v>
      </c>
      <c r="O344" s="326">
        <f>'Deelnemer 21 vtg'!AP20</f>
        <v>0</v>
      </c>
      <c r="P344" s="326">
        <f>'Deelnemer 21 vtg'!AQ20</f>
        <v>0</v>
      </c>
    </row>
    <row r="345" spans="2:17" ht="16.5" customHeight="1" x14ac:dyDescent="0.3">
      <c r="B345" s="447"/>
      <c r="C345" s="294">
        <v>3</v>
      </c>
      <c r="D345" s="325" t="str">
        <f>'Deelnemer 21 vtg'!B21</f>
        <v/>
      </c>
      <c r="E345" s="324" t="str">
        <f>'Deelnemer 21 vtg'!$E$7</f>
        <v>Deelnemer 21</v>
      </c>
      <c r="F345" s="324">
        <f>'Deelnemer 21 vtg'!$D$6</f>
        <v>0</v>
      </c>
      <c r="G345" s="324">
        <f>'Deelnemer 21 vtg'!C21</f>
        <v>0</v>
      </c>
      <c r="H345" s="326">
        <f>'Deelnemer 21 vtg'!F21</f>
        <v>0</v>
      </c>
      <c r="I345" s="326">
        <f>'Deelnemer 21 vtg'!AH21</f>
        <v>0</v>
      </c>
      <c r="J345" s="326">
        <f>'Deelnemer 21 vtg'!AI21</f>
        <v>0</v>
      </c>
      <c r="K345" s="326">
        <f>'Deelnemer 21 vtg'!AJ21</f>
        <v>0</v>
      </c>
      <c r="L345" s="326">
        <f t="shared" si="43"/>
        <v>0</v>
      </c>
      <c r="M345" s="326">
        <f t="shared" si="44"/>
        <v>0</v>
      </c>
      <c r="N345" s="326">
        <f>'Deelnemer 21 vtg'!AM21</f>
        <v>0</v>
      </c>
      <c r="O345" s="326">
        <f>'Deelnemer 21 vtg'!AP21</f>
        <v>0</v>
      </c>
      <c r="P345" s="326">
        <f>'Deelnemer 21 vtg'!AQ21</f>
        <v>0</v>
      </c>
    </row>
    <row r="346" spans="2:17" ht="16.5" customHeight="1" x14ac:dyDescent="0.3">
      <c r="B346" s="447"/>
      <c r="C346" s="294">
        <v>4</v>
      </c>
      <c r="D346" s="325" t="str">
        <f>'Deelnemer 21 vtg'!B22</f>
        <v/>
      </c>
      <c r="E346" s="324" t="str">
        <f>'Deelnemer 21 vtg'!$E$7</f>
        <v>Deelnemer 21</v>
      </c>
      <c r="F346" s="324">
        <f>'Deelnemer 21 vtg'!$D$6</f>
        <v>0</v>
      </c>
      <c r="G346" s="324">
        <f>'Deelnemer 21 vtg'!C22</f>
        <v>0</v>
      </c>
      <c r="H346" s="326">
        <f>'Deelnemer 21 vtg'!F22</f>
        <v>0</v>
      </c>
      <c r="I346" s="326">
        <f>'Deelnemer 21 vtg'!AH22</f>
        <v>0</v>
      </c>
      <c r="J346" s="326">
        <f>'Deelnemer 21 vtg'!AI22</f>
        <v>0</v>
      </c>
      <c r="K346" s="326">
        <f>'Deelnemer 21 vtg'!AJ22</f>
        <v>0</v>
      </c>
      <c r="L346" s="326">
        <f t="shared" si="43"/>
        <v>0</v>
      </c>
      <c r="M346" s="326">
        <f t="shared" si="44"/>
        <v>0</v>
      </c>
      <c r="N346" s="326">
        <f>'Deelnemer 21 vtg'!AM22</f>
        <v>0</v>
      </c>
      <c r="O346" s="326">
        <f>'Deelnemer 21 vtg'!AP22</f>
        <v>0</v>
      </c>
      <c r="P346" s="326">
        <f>'Deelnemer 21 vtg'!AQ22</f>
        <v>0</v>
      </c>
    </row>
    <row r="347" spans="2:17" ht="16.5" customHeight="1" x14ac:dyDescent="0.3">
      <c r="B347" s="447"/>
      <c r="C347" s="294">
        <v>5</v>
      </c>
      <c r="D347" s="325" t="str">
        <f>'Deelnemer 21 vtg'!B23</f>
        <v/>
      </c>
      <c r="E347" s="324" t="str">
        <f>'Deelnemer 21 vtg'!$E$7</f>
        <v>Deelnemer 21</v>
      </c>
      <c r="F347" s="324">
        <f>'Deelnemer 21 vtg'!$D$6</f>
        <v>0</v>
      </c>
      <c r="G347" s="324">
        <f>'Deelnemer 21 vtg'!C23</f>
        <v>0</v>
      </c>
      <c r="H347" s="326">
        <f>'Deelnemer 21 vtg'!F23</f>
        <v>0</v>
      </c>
      <c r="I347" s="326">
        <f>'Deelnemer 21 vtg'!AH23</f>
        <v>0</v>
      </c>
      <c r="J347" s="326">
        <f>'Deelnemer 21 vtg'!AI23</f>
        <v>0</v>
      </c>
      <c r="K347" s="326">
        <f>'Deelnemer 21 vtg'!AJ23</f>
        <v>0</v>
      </c>
      <c r="L347" s="326">
        <f t="shared" si="43"/>
        <v>0</v>
      </c>
      <c r="M347" s="326">
        <f t="shared" si="44"/>
        <v>0</v>
      </c>
      <c r="N347" s="326">
        <f>'Deelnemer 21 vtg'!AM23</f>
        <v>0</v>
      </c>
      <c r="O347" s="326">
        <f>'Deelnemer 21 vtg'!AP23</f>
        <v>0</v>
      </c>
      <c r="P347" s="326">
        <f>'Deelnemer 21 vtg'!AQ23</f>
        <v>0</v>
      </c>
    </row>
    <row r="348" spans="2:17" ht="16.5" customHeight="1" x14ac:dyDescent="0.3">
      <c r="B348" s="447"/>
      <c r="C348" s="294">
        <v>6</v>
      </c>
      <c r="D348" s="325" t="str">
        <f>'Deelnemer 21 vtg'!B24</f>
        <v/>
      </c>
      <c r="E348" s="324" t="str">
        <f>'Deelnemer 21 vtg'!$E$7</f>
        <v>Deelnemer 21</v>
      </c>
      <c r="F348" s="324">
        <f>'Deelnemer 21 vtg'!$D$6</f>
        <v>0</v>
      </c>
      <c r="G348" s="324">
        <f>'Deelnemer 21 vtg'!C24</f>
        <v>0</v>
      </c>
      <c r="H348" s="326">
        <f>'Deelnemer 21 vtg'!F24</f>
        <v>0</v>
      </c>
      <c r="I348" s="326">
        <f>'Deelnemer 21 vtg'!AH24</f>
        <v>0</v>
      </c>
      <c r="J348" s="326">
        <f>'Deelnemer 21 vtg'!AI24</f>
        <v>0</v>
      </c>
      <c r="K348" s="326">
        <f>'Deelnemer 21 vtg'!AJ24</f>
        <v>0</v>
      </c>
      <c r="L348" s="326">
        <f t="shared" si="43"/>
        <v>0</v>
      </c>
      <c r="M348" s="326">
        <f t="shared" si="44"/>
        <v>0</v>
      </c>
      <c r="N348" s="326">
        <f>'Deelnemer 21 vtg'!AM24</f>
        <v>0</v>
      </c>
      <c r="O348" s="326">
        <f>'Deelnemer 21 vtg'!AP24</f>
        <v>0</v>
      </c>
      <c r="P348" s="326">
        <f>'Deelnemer 21 vtg'!AQ24</f>
        <v>0</v>
      </c>
    </row>
    <row r="349" spans="2:17" ht="16.5" customHeight="1" x14ac:dyDescent="0.3">
      <c r="B349" s="447"/>
      <c r="C349" s="294">
        <v>7</v>
      </c>
      <c r="D349" s="325" t="str">
        <f>'Deelnemer 21 vtg'!B25</f>
        <v/>
      </c>
      <c r="E349" s="324" t="str">
        <f>'Deelnemer 21 vtg'!$E$7</f>
        <v>Deelnemer 21</v>
      </c>
      <c r="F349" s="324">
        <f>'Deelnemer 21 vtg'!$D$6</f>
        <v>0</v>
      </c>
      <c r="G349" s="324">
        <f>'Deelnemer 21 vtg'!C25</f>
        <v>0</v>
      </c>
      <c r="H349" s="326">
        <f>'Deelnemer 21 vtg'!F25</f>
        <v>0</v>
      </c>
      <c r="I349" s="326">
        <f>'Deelnemer 21 vtg'!AH25</f>
        <v>0</v>
      </c>
      <c r="J349" s="326">
        <f>'Deelnemer 21 vtg'!AI25</f>
        <v>0</v>
      </c>
      <c r="K349" s="326">
        <f>'Deelnemer 21 vtg'!AJ25</f>
        <v>0</v>
      </c>
      <c r="L349" s="326">
        <f t="shared" si="43"/>
        <v>0</v>
      </c>
      <c r="M349" s="326">
        <f t="shared" si="44"/>
        <v>0</v>
      </c>
      <c r="N349" s="326">
        <f>'Deelnemer 21 vtg'!AM25</f>
        <v>0</v>
      </c>
      <c r="O349" s="326">
        <f>'Deelnemer 21 vtg'!AP25</f>
        <v>0</v>
      </c>
      <c r="P349" s="326">
        <f>'Deelnemer 21 vtg'!AQ25</f>
        <v>0</v>
      </c>
    </row>
    <row r="350" spans="2:17" ht="16.5" customHeight="1" x14ac:dyDescent="0.3">
      <c r="B350" s="447"/>
      <c r="C350" s="294">
        <v>8</v>
      </c>
      <c r="D350" s="325" t="str">
        <f>'Deelnemer 21 vtg'!B26</f>
        <v/>
      </c>
      <c r="E350" s="324" t="str">
        <f>'Deelnemer 21 vtg'!$E$7</f>
        <v>Deelnemer 21</v>
      </c>
      <c r="F350" s="324">
        <f>'Deelnemer 21 vtg'!$D$6</f>
        <v>0</v>
      </c>
      <c r="G350" s="324">
        <f>'Deelnemer 21 vtg'!C26</f>
        <v>0</v>
      </c>
      <c r="H350" s="326">
        <f>'Deelnemer 21 vtg'!F26</f>
        <v>0</v>
      </c>
      <c r="I350" s="326">
        <f>'Deelnemer 21 vtg'!AH26</f>
        <v>0</v>
      </c>
      <c r="J350" s="326">
        <f>'Deelnemer 21 vtg'!AI26</f>
        <v>0</v>
      </c>
      <c r="K350" s="326">
        <f>'Deelnemer 21 vtg'!AJ26</f>
        <v>0</v>
      </c>
      <c r="L350" s="326">
        <f t="shared" si="43"/>
        <v>0</v>
      </c>
      <c r="M350" s="326">
        <f t="shared" si="44"/>
        <v>0</v>
      </c>
      <c r="N350" s="326">
        <f>'Deelnemer 21 vtg'!AM26</f>
        <v>0</v>
      </c>
      <c r="O350" s="326">
        <f>'Deelnemer 21 vtg'!AP26</f>
        <v>0</v>
      </c>
      <c r="P350" s="326">
        <f>'Deelnemer 21 vtg'!AQ26</f>
        <v>0</v>
      </c>
    </row>
    <row r="351" spans="2:17" ht="16.5" customHeight="1" x14ac:dyDescent="0.3">
      <c r="B351" s="447"/>
      <c r="C351" s="294">
        <v>9</v>
      </c>
      <c r="D351" s="325" t="str">
        <f>'Deelnemer 21 vtg'!B27</f>
        <v/>
      </c>
      <c r="E351" s="324" t="str">
        <f>'Deelnemer 21 vtg'!$E$7</f>
        <v>Deelnemer 21</v>
      </c>
      <c r="F351" s="324">
        <f>'Deelnemer 21 vtg'!$D$6</f>
        <v>0</v>
      </c>
      <c r="G351" s="324">
        <f>'Deelnemer 21 vtg'!C27</f>
        <v>0</v>
      </c>
      <c r="H351" s="326">
        <f>'Deelnemer 21 vtg'!F27</f>
        <v>0</v>
      </c>
      <c r="I351" s="326">
        <f>'Deelnemer 21 vtg'!AH27</f>
        <v>0</v>
      </c>
      <c r="J351" s="326">
        <f>'Deelnemer 21 vtg'!AI27</f>
        <v>0</v>
      </c>
      <c r="K351" s="326">
        <f>'Deelnemer 21 vtg'!AJ27</f>
        <v>0</v>
      </c>
      <c r="L351" s="326">
        <f t="shared" si="43"/>
        <v>0</v>
      </c>
      <c r="M351" s="326">
        <f t="shared" si="44"/>
        <v>0</v>
      </c>
      <c r="N351" s="326">
        <f>'Deelnemer 21 vtg'!AM27</f>
        <v>0</v>
      </c>
      <c r="O351" s="326">
        <f>'Deelnemer 21 vtg'!AP27</f>
        <v>0</v>
      </c>
      <c r="P351" s="326">
        <f>'Deelnemer 21 vtg'!AQ27</f>
        <v>0</v>
      </c>
    </row>
    <row r="352" spans="2:17" ht="16.5" customHeight="1" x14ac:dyDescent="0.3">
      <c r="B352" s="447"/>
      <c r="C352" s="294">
        <v>10</v>
      </c>
      <c r="D352" s="325" t="str">
        <f>'Deelnemer 21 vtg'!B28</f>
        <v/>
      </c>
      <c r="E352" s="324" t="str">
        <f>'Deelnemer 21 vtg'!$E$7</f>
        <v>Deelnemer 21</v>
      </c>
      <c r="F352" s="324">
        <f>'Deelnemer 21 vtg'!$D$6</f>
        <v>0</v>
      </c>
      <c r="G352" s="324">
        <f>'Deelnemer 21 vtg'!C28</f>
        <v>0</v>
      </c>
      <c r="H352" s="326">
        <f>'Deelnemer 21 vtg'!F28</f>
        <v>0</v>
      </c>
      <c r="I352" s="326">
        <f>'Deelnemer 21 vtg'!AH28</f>
        <v>0</v>
      </c>
      <c r="J352" s="326">
        <f>'Deelnemer 21 vtg'!AI28</f>
        <v>0</v>
      </c>
      <c r="K352" s="326">
        <f>'Deelnemer 21 vtg'!AJ28</f>
        <v>0</v>
      </c>
      <c r="L352" s="326">
        <f t="shared" si="43"/>
        <v>0</v>
      </c>
      <c r="M352" s="326">
        <f t="shared" si="44"/>
        <v>0</v>
      </c>
      <c r="N352" s="326">
        <f>'Deelnemer 21 vtg'!AM28</f>
        <v>0</v>
      </c>
      <c r="O352" s="326">
        <f>'Deelnemer 21 vtg'!AP28</f>
        <v>0</v>
      </c>
      <c r="P352" s="326">
        <f>'Deelnemer 21 vtg'!AQ28</f>
        <v>0</v>
      </c>
    </row>
    <row r="353" spans="2:17" ht="16.5" customHeight="1" x14ac:dyDescent="0.3">
      <c r="B353" s="447"/>
      <c r="C353" s="294">
        <v>11</v>
      </c>
      <c r="D353" s="325" t="str">
        <f>'Deelnemer 21 vtg'!B29</f>
        <v/>
      </c>
      <c r="E353" s="324" t="str">
        <f>'Deelnemer 21 vtg'!$E$7</f>
        <v>Deelnemer 21</v>
      </c>
      <c r="F353" s="324">
        <f>'Deelnemer 21 vtg'!$D$6</f>
        <v>0</v>
      </c>
      <c r="G353" s="324">
        <f>'Deelnemer 21 vtg'!C29</f>
        <v>0</v>
      </c>
      <c r="H353" s="326">
        <f>'Deelnemer 21 vtg'!F29</f>
        <v>0</v>
      </c>
      <c r="I353" s="326">
        <f>'Deelnemer 21 vtg'!AH29</f>
        <v>0</v>
      </c>
      <c r="J353" s="326">
        <f>'Deelnemer 21 vtg'!AI29</f>
        <v>0</v>
      </c>
      <c r="K353" s="326">
        <f>'Deelnemer 21 vtg'!AJ29</f>
        <v>0</v>
      </c>
      <c r="L353" s="326">
        <f t="shared" si="43"/>
        <v>0</v>
      </c>
      <c r="M353" s="326">
        <f t="shared" si="44"/>
        <v>0</v>
      </c>
      <c r="N353" s="326">
        <f>'Deelnemer 21 vtg'!AM29</f>
        <v>0</v>
      </c>
      <c r="O353" s="326">
        <f>'Deelnemer 21 vtg'!AP29</f>
        <v>0</v>
      </c>
      <c r="P353" s="326">
        <f>'Deelnemer 21 vtg'!AQ29</f>
        <v>0</v>
      </c>
    </row>
    <row r="354" spans="2:17" ht="16.5" customHeight="1" x14ac:dyDescent="0.3">
      <c r="B354" s="447"/>
      <c r="C354" s="294">
        <v>12</v>
      </c>
      <c r="D354" s="325" t="str">
        <f>'Deelnemer 21 vtg'!B30</f>
        <v/>
      </c>
      <c r="E354" s="324" t="str">
        <f>'Deelnemer 21 vtg'!$E$7</f>
        <v>Deelnemer 21</v>
      </c>
      <c r="F354" s="324">
        <f>'Deelnemer 21 vtg'!$D$6</f>
        <v>0</v>
      </c>
      <c r="G354" s="324">
        <f>'Deelnemer 21 vtg'!C30</f>
        <v>0</v>
      </c>
      <c r="H354" s="326">
        <f>'Deelnemer 21 vtg'!F30</f>
        <v>0</v>
      </c>
      <c r="I354" s="326">
        <f>'Deelnemer 21 vtg'!AH30</f>
        <v>0</v>
      </c>
      <c r="J354" s="326">
        <f>'Deelnemer 21 vtg'!AI30</f>
        <v>0</v>
      </c>
      <c r="K354" s="326">
        <f>'Deelnemer 21 vtg'!AJ30</f>
        <v>0</v>
      </c>
      <c r="L354" s="326">
        <f t="shared" si="43"/>
        <v>0</v>
      </c>
      <c r="M354" s="326">
        <f t="shared" si="44"/>
        <v>0</v>
      </c>
      <c r="N354" s="326">
        <f>'Deelnemer 21 vtg'!AM30</f>
        <v>0</v>
      </c>
      <c r="O354" s="326">
        <f>'Deelnemer 21 vtg'!AP30</f>
        <v>0</v>
      </c>
      <c r="P354" s="326">
        <f>'Deelnemer 21 vtg'!AQ30</f>
        <v>0</v>
      </c>
    </row>
    <row r="355" spans="2:17" ht="16.5" customHeight="1" x14ac:dyDescent="0.3">
      <c r="B355" s="447"/>
      <c r="C355" s="294">
        <v>13</v>
      </c>
      <c r="D355" s="325" t="str">
        <f>'Deelnemer 21 vtg'!B31</f>
        <v/>
      </c>
      <c r="E355" s="324" t="str">
        <f>'Deelnemer 21 vtg'!$E$7</f>
        <v>Deelnemer 21</v>
      </c>
      <c r="F355" s="324">
        <f>'Deelnemer 21 vtg'!$D$6</f>
        <v>0</v>
      </c>
      <c r="G355" s="324">
        <f>'Deelnemer 21 vtg'!C31</f>
        <v>0</v>
      </c>
      <c r="H355" s="326">
        <f>'Deelnemer 21 vtg'!F31</f>
        <v>0</v>
      </c>
      <c r="I355" s="326">
        <f>'Deelnemer 21 vtg'!AH31</f>
        <v>0</v>
      </c>
      <c r="J355" s="326">
        <f>'Deelnemer 21 vtg'!AI31</f>
        <v>0</v>
      </c>
      <c r="K355" s="326">
        <f>'Deelnemer 21 vtg'!AJ31</f>
        <v>0</v>
      </c>
      <c r="L355" s="326">
        <f t="shared" si="43"/>
        <v>0</v>
      </c>
      <c r="M355" s="326">
        <f t="shared" si="44"/>
        <v>0</v>
      </c>
      <c r="N355" s="326">
        <f>'Deelnemer 21 vtg'!AM31</f>
        <v>0</v>
      </c>
      <c r="O355" s="326">
        <f>'Deelnemer 21 vtg'!AP31</f>
        <v>0</v>
      </c>
      <c r="P355" s="326">
        <f>'Deelnemer 21 vtg'!AQ31</f>
        <v>0</v>
      </c>
    </row>
    <row r="356" spans="2:17" ht="16.5" customHeight="1" x14ac:dyDescent="0.3">
      <c r="B356" s="447"/>
      <c r="C356" s="294">
        <v>14</v>
      </c>
      <c r="D356" s="325" t="str">
        <f>'Deelnemer 21 vtg'!B32</f>
        <v/>
      </c>
      <c r="E356" s="324" t="str">
        <f>'Deelnemer 21 vtg'!$E$7</f>
        <v>Deelnemer 21</v>
      </c>
      <c r="F356" s="324">
        <f>'Deelnemer 21 vtg'!$D$6</f>
        <v>0</v>
      </c>
      <c r="G356" s="324">
        <f>'Deelnemer 21 vtg'!C32</f>
        <v>0</v>
      </c>
      <c r="H356" s="326">
        <f>'Deelnemer 21 vtg'!F32</f>
        <v>0</v>
      </c>
      <c r="I356" s="326">
        <f>'Deelnemer 21 vtg'!AH32</f>
        <v>0</v>
      </c>
      <c r="J356" s="326">
        <f>'Deelnemer 21 vtg'!AI32</f>
        <v>0</v>
      </c>
      <c r="K356" s="326">
        <f>'Deelnemer 21 vtg'!AJ32</f>
        <v>0</v>
      </c>
      <c r="L356" s="326">
        <f t="shared" si="43"/>
        <v>0</v>
      </c>
      <c r="M356" s="326">
        <f t="shared" si="44"/>
        <v>0</v>
      </c>
      <c r="N356" s="326">
        <f>'Deelnemer 21 vtg'!AM32</f>
        <v>0</v>
      </c>
      <c r="O356" s="326">
        <f>'Deelnemer 21 vtg'!AP32</f>
        <v>0</v>
      </c>
      <c r="P356" s="326">
        <f>'Deelnemer 21 vtg'!AQ32</f>
        <v>0</v>
      </c>
    </row>
    <row r="357" spans="2:17" ht="16.5" customHeight="1" x14ac:dyDescent="0.3">
      <c r="B357" s="447"/>
      <c r="C357" s="294">
        <v>15</v>
      </c>
      <c r="D357" s="325" t="str">
        <f>'Deelnemer 21 vtg'!B33</f>
        <v/>
      </c>
      <c r="E357" s="324" t="str">
        <f>'Deelnemer 21 vtg'!$E$7</f>
        <v>Deelnemer 21</v>
      </c>
      <c r="F357" s="324">
        <f>'Deelnemer 21 vtg'!$D$6</f>
        <v>0</v>
      </c>
      <c r="G357" s="324">
        <f>'Deelnemer 21 vtg'!C33</f>
        <v>0</v>
      </c>
      <c r="H357" s="326">
        <f>'Deelnemer 21 vtg'!F33</f>
        <v>0</v>
      </c>
      <c r="I357" s="326">
        <f>'Deelnemer 21 vtg'!AH33</f>
        <v>0</v>
      </c>
      <c r="J357" s="326">
        <f>'Deelnemer 21 vtg'!AI33</f>
        <v>0</v>
      </c>
      <c r="K357" s="326">
        <f>'Deelnemer 21 vtg'!AJ33</f>
        <v>0</v>
      </c>
      <c r="L357" s="326">
        <f t="shared" si="43"/>
        <v>0</v>
      </c>
      <c r="M357" s="326">
        <f t="shared" si="44"/>
        <v>0</v>
      </c>
      <c r="N357" s="326">
        <f>'Deelnemer 21 vtg'!AM33</f>
        <v>0</v>
      </c>
      <c r="O357" s="326">
        <f>'Deelnemer 21 vtg'!AP33</f>
        <v>0</v>
      </c>
      <c r="P357" s="326">
        <f>'Deelnemer 21 vtg'!AQ33</f>
        <v>0</v>
      </c>
    </row>
    <row r="358" spans="2:17" s="318" customFormat="1" ht="16.5" customHeight="1" x14ac:dyDescent="0.3">
      <c r="B358" s="447">
        <f t="shared" si="36"/>
        <v>21</v>
      </c>
      <c r="C358" s="329">
        <v>1</v>
      </c>
      <c r="D358" s="319" t="str">
        <f>'Deelnemer 22 vtg'!B19</f>
        <v/>
      </c>
      <c r="E358" s="320" t="str">
        <f>'Deelnemer 22 vtg'!$E$7</f>
        <v>Deelnemer 22</v>
      </c>
      <c r="F358" s="320">
        <f>'Deelnemer 22 vtg'!$D$6</f>
        <v>0</v>
      </c>
      <c r="G358" s="320">
        <f>'Deelnemer 22 vtg'!C19</f>
        <v>0</v>
      </c>
      <c r="H358" s="321">
        <f>'Deelnemer 22 vtg'!F19</f>
        <v>0</v>
      </c>
      <c r="I358" s="321">
        <f>'Deelnemer 22 vtg'!AH19</f>
        <v>0</v>
      </c>
      <c r="J358" s="321">
        <f>'Deelnemer 22 vtg'!AI19</f>
        <v>0</v>
      </c>
      <c r="K358" s="321">
        <f>'Deelnemer 22 vtg'!AJ19</f>
        <v>0</v>
      </c>
      <c r="L358" s="321">
        <f>J358*I358</f>
        <v>0</v>
      </c>
      <c r="M358" s="321">
        <f>K358*I358</f>
        <v>0</v>
      </c>
      <c r="N358" s="321">
        <f>'Deelnemer 22 vtg'!AM19</f>
        <v>0</v>
      </c>
      <c r="O358" s="321">
        <f>'Deelnemer 22 vtg'!AP19</f>
        <v>0</v>
      </c>
      <c r="P358" s="321">
        <f>'Deelnemer 22 vtg'!AQ19</f>
        <v>0</v>
      </c>
      <c r="Q358" s="294"/>
    </row>
    <row r="359" spans="2:17" ht="16.5" customHeight="1" x14ac:dyDescent="0.3">
      <c r="B359" s="447"/>
      <c r="C359" s="294">
        <v>2</v>
      </c>
      <c r="D359" s="325" t="str">
        <f>'Deelnemer 22 vtg'!B20</f>
        <v/>
      </c>
      <c r="E359" s="324" t="str">
        <f>'Deelnemer 22 vtg'!$E$7</f>
        <v>Deelnemer 22</v>
      </c>
      <c r="F359" s="324">
        <f>'Deelnemer 22 vtg'!$D$6</f>
        <v>0</v>
      </c>
      <c r="G359" s="324">
        <f>'Deelnemer 22 vtg'!C20</f>
        <v>0</v>
      </c>
      <c r="H359" s="326">
        <f>'Deelnemer 22 vtg'!F20</f>
        <v>0</v>
      </c>
      <c r="I359" s="326">
        <f>'Deelnemer 22 vtg'!AH20</f>
        <v>0</v>
      </c>
      <c r="J359" s="326">
        <f>'Deelnemer 22 vtg'!AI20</f>
        <v>0</v>
      </c>
      <c r="K359" s="326">
        <f>'Deelnemer 22 vtg'!AJ20</f>
        <v>0</v>
      </c>
      <c r="L359" s="326">
        <f t="shared" ref="L359:L372" si="45">J359*I359</f>
        <v>0</v>
      </c>
      <c r="M359" s="326">
        <f t="shared" ref="M359:M372" si="46">K359*I359</f>
        <v>0</v>
      </c>
      <c r="N359" s="326">
        <f>'Deelnemer 22 vtg'!AM20</f>
        <v>0</v>
      </c>
      <c r="O359" s="326">
        <f>'Deelnemer 22 vtg'!AP20</f>
        <v>0</v>
      </c>
      <c r="P359" s="326">
        <f>'Deelnemer 22 vtg'!AQ20</f>
        <v>0</v>
      </c>
    </row>
    <row r="360" spans="2:17" ht="16.5" customHeight="1" x14ac:dyDescent="0.3">
      <c r="B360" s="447"/>
      <c r="C360" s="294">
        <v>3</v>
      </c>
      <c r="D360" s="325" t="str">
        <f>'Deelnemer 22 vtg'!B21</f>
        <v/>
      </c>
      <c r="E360" s="324" t="str">
        <f>'Deelnemer 22 vtg'!$E$7</f>
        <v>Deelnemer 22</v>
      </c>
      <c r="F360" s="324">
        <f>'Deelnemer 22 vtg'!$D$6</f>
        <v>0</v>
      </c>
      <c r="G360" s="324">
        <f>'Deelnemer 22 vtg'!C21</f>
        <v>0</v>
      </c>
      <c r="H360" s="326">
        <f>'Deelnemer 22 vtg'!F21</f>
        <v>0</v>
      </c>
      <c r="I360" s="326">
        <f>'Deelnemer 22 vtg'!AH21</f>
        <v>0</v>
      </c>
      <c r="J360" s="326">
        <f>'Deelnemer 22 vtg'!AI21</f>
        <v>0</v>
      </c>
      <c r="K360" s="326">
        <f>'Deelnemer 22 vtg'!AJ21</f>
        <v>0</v>
      </c>
      <c r="L360" s="326">
        <f t="shared" si="45"/>
        <v>0</v>
      </c>
      <c r="M360" s="326">
        <f t="shared" si="46"/>
        <v>0</v>
      </c>
      <c r="N360" s="326">
        <f>'Deelnemer 22 vtg'!AM21</f>
        <v>0</v>
      </c>
      <c r="O360" s="326">
        <f>'Deelnemer 22 vtg'!AP21</f>
        <v>0</v>
      </c>
      <c r="P360" s="326">
        <f>'Deelnemer 22 vtg'!AQ21</f>
        <v>0</v>
      </c>
    </row>
    <row r="361" spans="2:17" ht="16.5" customHeight="1" x14ac:dyDescent="0.3">
      <c r="B361" s="447"/>
      <c r="C361" s="294">
        <v>4</v>
      </c>
      <c r="D361" s="325" t="str">
        <f>'Deelnemer 22 vtg'!B22</f>
        <v/>
      </c>
      <c r="E361" s="324" t="str">
        <f>'Deelnemer 22 vtg'!$E$7</f>
        <v>Deelnemer 22</v>
      </c>
      <c r="F361" s="324">
        <f>'Deelnemer 22 vtg'!$D$6</f>
        <v>0</v>
      </c>
      <c r="G361" s="324">
        <f>'Deelnemer 22 vtg'!C22</f>
        <v>0</v>
      </c>
      <c r="H361" s="326">
        <f>'Deelnemer 22 vtg'!F22</f>
        <v>0</v>
      </c>
      <c r="I361" s="326">
        <f>'Deelnemer 22 vtg'!AH22</f>
        <v>0</v>
      </c>
      <c r="J361" s="326">
        <f>'Deelnemer 22 vtg'!AI22</f>
        <v>0</v>
      </c>
      <c r="K361" s="326">
        <f>'Deelnemer 22 vtg'!AJ22</f>
        <v>0</v>
      </c>
      <c r="L361" s="326">
        <f t="shared" si="45"/>
        <v>0</v>
      </c>
      <c r="M361" s="326">
        <f t="shared" si="46"/>
        <v>0</v>
      </c>
      <c r="N361" s="326">
        <f>'Deelnemer 22 vtg'!AM22</f>
        <v>0</v>
      </c>
      <c r="O361" s="326">
        <f>'Deelnemer 22 vtg'!AP22</f>
        <v>0</v>
      </c>
      <c r="P361" s="326">
        <f>'Deelnemer 22 vtg'!AQ22</f>
        <v>0</v>
      </c>
    </row>
    <row r="362" spans="2:17" ht="16.5" customHeight="1" x14ac:dyDescent="0.3">
      <c r="B362" s="447"/>
      <c r="C362" s="294">
        <v>5</v>
      </c>
      <c r="D362" s="325" t="str">
        <f>'Deelnemer 22 vtg'!B23</f>
        <v/>
      </c>
      <c r="E362" s="324" t="str">
        <f>'Deelnemer 22 vtg'!$E$7</f>
        <v>Deelnemer 22</v>
      </c>
      <c r="F362" s="324">
        <f>'Deelnemer 22 vtg'!$D$6</f>
        <v>0</v>
      </c>
      <c r="G362" s="324">
        <f>'Deelnemer 22 vtg'!C23</f>
        <v>0</v>
      </c>
      <c r="H362" s="326">
        <f>'Deelnemer 22 vtg'!F23</f>
        <v>0</v>
      </c>
      <c r="I362" s="326">
        <f>'Deelnemer 22 vtg'!AH23</f>
        <v>0</v>
      </c>
      <c r="J362" s="326">
        <f>'Deelnemer 22 vtg'!AI23</f>
        <v>0</v>
      </c>
      <c r="K362" s="326">
        <f>'Deelnemer 22 vtg'!AJ23</f>
        <v>0</v>
      </c>
      <c r="L362" s="326">
        <f t="shared" si="45"/>
        <v>0</v>
      </c>
      <c r="M362" s="326">
        <f t="shared" si="46"/>
        <v>0</v>
      </c>
      <c r="N362" s="326">
        <f>'Deelnemer 22 vtg'!AM23</f>
        <v>0</v>
      </c>
      <c r="O362" s="326">
        <f>'Deelnemer 22 vtg'!AP23</f>
        <v>0</v>
      </c>
      <c r="P362" s="326">
        <f>'Deelnemer 22 vtg'!AQ23</f>
        <v>0</v>
      </c>
    </row>
    <row r="363" spans="2:17" ht="16.5" customHeight="1" x14ac:dyDescent="0.3">
      <c r="B363" s="447"/>
      <c r="C363" s="294">
        <v>6</v>
      </c>
      <c r="D363" s="325" t="str">
        <f>'Deelnemer 22 vtg'!B24</f>
        <v/>
      </c>
      <c r="E363" s="324" t="str">
        <f>'Deelnemer 22 vtg'!$E$7</f>
        <v>Deelnemer 22</v>
      </c>
      <c r="F363" s="324">
        <f>'Deelnemer 22 vtg'!$D$6</f>
        <v>0</v>
      </c>
      <c r="G363" s="324">
        <f>'Deelnemer 22 vtg'!C24</f>
        <v>0</v>
      </c>
      <c r="H363" s="326">
        <f>'Deelnemer 22 vtg'!F24</f>
        <v>0</v>
      </c>
      <c r="I363" s="326">
        <f>'Deelnemer 22 vtg'!AH24</f>
        <v>0</v>
      </c>
      <c r="J363" s="326">
        <f>'Deelnemer 22 vtg'!AI24</f>
        <v>0</v>
      </c>
      <c r="K363" s="326">
        <f>'Deelnemer 22 vtg'!AJ24</f>
        <v>0</v>
      </c>
      <c r="L363" s="326">
        <f t="shared" si="45"/>
        <v>0</v>
      </c>
      <c r="M363" s="326">
        <f t="shared" si="46"/>
        <v>0</v>
      </c>
      <c r="N363" s="326">
        <f>'Deelnemer 22 vtg'!AM24</f>
        <v>0</v>
      </c>
      <c r="O363" s="326">
        <f>'Deelnemer 22 vtg'!AP24</f>
        <v>0</v>
      </c>
      <c r="P363" s="326">
        <f>'Deelnemer 22 vtg'!AQ24</f>
        <v>0</v>
      </c>
    </row>
    <row r="364" spans="2:17" ht="16.5" customHeight="1" x14ac:dyDescent="0.3">
      <c r="B364" s="447"/>
      <c r="C364" s="294">
        <v>7</v>
      </c>
      <c r="D364" s="325" t="str">
        <f>'Deelnemer 22 vtg'!B25</f>
        <v/>
      </c>
      <c r="E364" s="324" t="str">
        <f>'Deelnemer 22 vtg'!$E$7</f>
        <v>Deelnemer 22</v>
      </c>
      <c r="F364" s="324">
        <f>'Deelnemer 22 vtg'!$D$6</f>
        <v>0</v>
      </c>
      <c r="G364" s="324">
        <f>'Deelnemer 22 vtg'!C25</f>
        <v>0</v>
      </c>
      <c r="H364" s="326">
        <f>'Deelnemer 22 vtg'!F25</f>
        <v>0</v>
      </c>
      <c r="I364" s="326">
        <f>'Deelnemer 22 vtg'!AH25</f>
        <v>0</v>
      </c>
      <c r="J364" s="326">
        <f>'Deelnemer 22 vtg'!AI25</f>
        <v>0</v>
      </c>
      <c r="K364" s="326">
        <f>'Deelnemer 22 vtg'!AJ25</f>
        <v>0</v>
      </c>
      <c r="L364" s="326">
        <f t="shared" si="45"/>
        <v>0</v>
      </c>
      <c r="M364" s="326">
        <f t="shared" si="46"/>
        <v>0</v>
      </c>
      <c r="N364" s="326">
        <f>'Deelnemer 22 vtg'!AM25</f>
        <v>0</v>
      </c>
      <c r="O364" s="326">
        <f>'Deelnemer 22 vtg'!AP25</f>
        <v>0</v>
      </c>
      <c r="P364" s="326">
        <f>'Deelnemer 22 vtg'!AQ25</f>
        <v>0</v>
      </c>
    </row>
    <row r="365" spans="2:17" ht="16.5" customHeight="1" x14ac:dyDescent="0.3">
      <c r="B365" s="447"/>
      <c r="C365" s="294">
        <v>8</v>
      </c>
      <c r="D365" s="325" t="str">
        <f>'Deelnemer 22 vtg'!B26</f>
        <v/>
      </c>
      <c r="E365" s="324" t="str">
        <f>'Deelnemer 22 vtg'!$E$7</f>
        <v>Deelnemer 22</v>
      </c>
      <c r="F365" s="324">
        <f>'Deelnemer 22 vtg'!$D$6</f>
        <v>0</v>
      </c>
      <c r="G365" s="324">
        <f>'Deelnemer 22 vtg'!C26</f>
        <v>0</v>
      </c>
      <c r="H365" s="326">
        <f>'Deelnemer 22 vtg'!F26</f>
        <v>0</v>
      </c>
      <c r="I365" s="326">
        <f>'Deelnemer 22 vtg'!AH26</f>
        <v>0</v>
      </c>
      <c r="J365" s="326">
        <f>'Deelnemer 22 vtg'!AI26</f>
        <v>0</v>
      </c>
      <c r="K365" s="326">
        <f>'Deelnemer 22 vtg'!AJ26</f>
        <v>0</v>
      </c>
      <c r="L365" s="326">
        <f t="shared" si="45"/>
        <v>0</v>
      </c>
      <c r="M365" s="326">
        <f t="shared" si="46"/>
        <v>0</v>
      </c>
      <c r="N365" s="326">
        <f>'Deelnemer 22 vtg'!AM26</f>
        <v>0</v>
      </c>
      <c r="O365" s="326">
        <f>'Deelnemer 22 vtg'!AP26</f>
        <v>0</v>
      </c>
      <c r="P365" s="326">
        <f>'Deelnemer 22 vtg'!AQ26</f>
        <v>0</v>
      </c>
    </row>
    <row r="366" spans="2:17" ht="16.5" customHeight="1" x14ac:dyDescent="0.3">
      <c r="B366" s="447"/>
      <c r="C366" s="294">
        <v>9</v>
      </c>
      <c r="D366" s="325" t="str">
        <f>'Deelnemer 22 vtg'!B27</f>
        <v/>
      </c>
      <c r="E366" s="324" t="str">
        <f>'Deelnemer 22 vtg'!$E$7</f>
        <v>Deelnemer 22</v>
      </c>
      <c r="F366" s="324">
        <f>'Deelnemer 22 vtg'!$D$6</f>
        <v>0</v>
      </c>
      <c r="G366" s="324">
        <f>'Deelnemer 22 vtg'!C27</f>
        <v>0</v>
      </c>
      <c r="H366" s="326">
        <f>'Deelnemer 22 vtg'!F27</f>
        <v>0</v>
      </c>
      <c r="I366" s="326">
        <f>'Deelnemer 22 vtg'!AH27</f>
        <v>0</v>
      </c>
      <c r="J366" s="326">
        <f>'Deelnemer 22 vtg'!AI27</f>
        <v>0</v>
      </c>
      <c r="K366" s="326">
        <f>'Deelnemer 22 vtg'!AJ27</f>
        <v>0</v>
      </c>
      <c r="L366" s="326">
        <f t="shared" si="45"/>
        <v>0</v>
      </c>
      <c r="M366" s="326">
        <f t="shared" si="46"/>
        <v>0</v>
      </c>
      <c r="N366" s="326">
        <f>'Deelnemer 22 vtg'!AM27</f>
        <v>0</v>
      </c>
      <c r="O366" s="326">
        <f>'Deelnemer 22 vtg'!AP27</f>
        <v>0</v>
      </c>
      <c r="P366" s="326">
        <f>'Deelnemer 22 vtg'!AQ27</f>
        <v>0</v>
      </c>
    </row>
    <row r="367" spans="2:17" ht="16.5" customHeight="1" x14ac:dyDescent="0.3">
      <c r="B367" s="447"/>
      <c r="C367" s="294">
        <v>10</v>
      </c>
      <c r="D367" s="325" t="str">
        <f>'Deelnemer 22 vtg'!B28</f>
        <v/>
      </c>
      <c r="E367" s="324" t="str">
        <f>'Deelnemer 22 vtg'!$E$7</f>
        <v>Deelnemer 22</v>
      </c>
      <c r="F367" s="324">
        <f>'Deelnemer 22 vtg'!$D$6</f>
        <v>0</v>
      </c>
      <c r="G367" s="324">
        <f>'Deelnemer 22 vtg'!C28</f>
        <v>0</v>
      </c>
      <c r="H367" s="326">
        <f>'Deelnemer 22 vtg'!F28</f>
        <v>0</v>
      </c>
      <c r="I367" s="326">
        <f>'Deelnemer 22 vtg'!AH28</f>
        <v>0</v>
      </c>
      <c r="J367" s="326">
        <f>'Deelnemer 22 vtg'!AI28</f>
        <v>0</v>
      </c>
      <c r="K367" s="326">
        <f>'Deelnemer 22 vtg'!AJ28</f>
        <v>0</v>
      </c>
      <c r="L367" s="326">
        <f t="shared" si="45"/>
        <v>0</v>
      </c>
      <c r="M367" s="326">
        <f t="shared" si="46"/>
        <v>0</v>
      </c>
      <c r="N367" s="326">
        <f>'Deelnemer 22 vtg'!AM28</f>
        <v>0</v>
      </c>
      <c r="O367" s="326">
        <f>'Deelnemer 22 vtg'!AP28</f>
        <v>0</v>
      </c>
      <c r="P367" s="326">
        <f>'Deelnemer 22 vtg'!AQ28</f>
        <v>0</v>
      </c>
    </row>
    <row r="368" spans="2:17" ht="16.5" customHeight="1" x14ac:dyDescent="0.3">
      <c r="B368" s="447"/>
      <c r="C368" s="294">
        <v>11</v>
      </c>
      <c r="D368" s="325" t="str">
        <f>'Deelnemer 22 vtg'!B29</f>
        <v/>
      </c>
      <c r="E368" s="324" t="str">
        <f>'Deelnemer 22 vtg'!$E$7</f>
        <v>Deelnemer 22</v>
      </c>
      <c r="F368" s="324">
        <f>'Deelnemer 22 vtg'!$D$6</f>
        <v>0</v>
      </c>
      <c r="G368" s="324">
        <f>'Deelnemer 22 vtg'!C29</f>
        <v>0</v>
      </c>
      <c r="H368" s="326">
        <f>'Deelnemer 22 vtg'!F29</f>
        <v>0</v>
      </c>
      <c r="I368" s="326">
        <f>'Deelnemer 22 vtg'!AH29</f>
        <v>0</v>
      </c>
      <c r="J368" s="326">
        <f>'Deelnemer 22 vtg'!AI29</f>
        <v>0</v>
      </c>
      <c r="K368" s="326">
        <f>'Deelnemer 22 vtg'!AJ29</f>
        <v>0</v>
      </c>
      <c r="L368" s="326">
        <f t="shared" si="45"/>
        <v>0</v>
      </c>
      <c r="M368" s="326">
        <f t="shared" si="46"/>
        <v>0</v>
      </c>
      <c r="N368" s="326">
        <f>'Deelnemer 22 vtg'!AM29</f>
        <v>0</v>
      </c>
      <c r="O368" s="326">
        <f>'Deelnemer 22 vtg'!AP29</f>
        <v>0</v>
      </c>
      <c r="P368" s="326">
        <f>'Deelnemer 22 vtg'!AQ29</f>
        <v>0</v>
      </c>
    </row>
    <row r="369" spans="2:17" ht="16.5" customHeight="1" x14ac:dyDescent="0.3">
      <c r="B369" s="447"/>
      <c r="C369" s="294">
        <v>12</v>
      </c>
      <c r="D369" s="325" t="str">
        <f>'Deelnemer 22 vtg'!B30</f>
        <v/>
      </c>
      <c r="E369" s="324" t="str">
        <f>'Deelnemer 22 vtg'!$E$7</f>
        <v>Deelnemer 22</v>
      </c>
      <c r="F369" s="324">
        <f>'Deelnemer 22 vtg'!$D$6</f>
        <v>0</v>
      </c>
      <c r="G369" s="324">
        <f>'Deelnemer 22 vtg'!C30</f>
        <v>0</v>
      </c>
      <c r="H369" s="326">
        <f>'Deelnemer 22 vtg'!F30</f>
        <v>0</v>
      </c>
      <c r="I369" s="326">
        <f>'Deelnemer 22 vtg'!AH30</f>
        <v>0</v>
      </c>
      <c r="J369" s="326">
        <f>'Deelnemer 22 vtg'!AI30</f>
        <v>0</v>
      </c>
      <c r="K369" s="326">
        <f>'Deelnemer 22 vtg'!AJ30</f>
        <v>0</v>
      </c>
      <c r="L369" s="326">
        <f t="shared" si="45"/>
        <v>0</v>
      </c>
      <c r="M369" s="326">
        <f t="shared" si="46"/>
        <v>0</v>
      </c>
      <c r="N369" s="326">
        <f>'Deelnemer 22 vtg'!AM30</f>
        <v>0</v>
      </c>
      <c r="O369" s="326">
        <f>'Deelnemer 22 vtg'!AP30</f>
        <v>0</v>
      </c>
      <c r="P369" s="326">
        <f>'Deelnemer 22 vtg'!AQ30</f>
        <v>0</v>
      </c>
    </row>
    <row r="370" spans="2:17" ht="16.5" customHeight="1" x14ac:dyDescent="0.3">
      <c r="B370" s="447"/>
      <c r="C370" s="294">
        <v>13</v>
      </c>
      <c r="D370" s="325" t="str">
        <f>'Deelnemer 22 vtg'!B31</f>
        <v/>
      </c>
      <c r="E370" s="324" t="str">
        <f>'Deelnemer 22 vtg'!$E$7</f>
        <v>Deelnemer 22</v>
      </c>
      <c r="F370" s="324">
        <f>'Deelnemer 22 vtg'!$D$6</f>
        <v>0</v>
      </c>
      <c r="G370" s="324">
        <f>'Deelnemer 22 vtg'!C31</f>
        <v>0</v>
      </c>
      <c r="H370" s="326">
        <f>'Deelnemer 22 vtg'!F31</f>
        <v>0</v>
      </c>
      <c r="I370" s="326">
        <f>'Deelnemer 22 vtg'!AH31</f>
        <v>0</v>
      </c>
      <c r="J370" s="326">
        <f>'Deelnemer 22 vtg'!AI31</f>
        <v>0</v>
      </c>
      <c r="K370" s="326">
        <f>'Deelnemer 22 vtg'!AJ31</f>
        <v>0</v>
      </c>
      <c r="L370" s="326">
        <f t="shared" si="45"/>
        <v>0</v>
      </c>
      <c r="M370" s="326">
        <f t="shared" si="46"/>
        <v>0</v>
      </c>
      <c r="N370" s="326">
        <f>'Deelnemer 22 vtg'!AM31</f>
        <v>0</v>
      </c>
      <c r="O370" s="326">
        <f>'Deelnemer 22 vtg'!AP31</f>
        <v>0</v>
      </c>
      <c r="P370" s="326">
        <f>'Deelnemer 22 vtg'!AQ31</f>
        <v>0</v>
      </c>
    </row>
    <row r="371" spans="2:17" ht="16.5" customHeight="1" x14ac:dyDescent="0.3">
      <c r="B371" s="447"/>
      <c r="C371" s="294">
        <v>14</v>
      </c>
      <c r="D371" s="325" t="str">
        <f>'Deelnemer 22 vtg'!B32</f>
        <v/>
      </c>
      <c r="E371" s="324" t="str">
        <f>'Deelnemer 22 vtg'!$E$7</f>
        <v>Deelnemer 22</v>
      </c>
      <c r="F371" s="324">
        <f>'Deelnemer 22 vtg'!$D$6</f>
        <v>0</v>
      </c>
      <c r="G371" s="324">
        <f>'Deelnemer 22 vtg'!C32</f>
        <v>0</v>
      </c>
      <c r="H371" s="326">
        <f>'Deelnemer 22 vtg'!F32</f>
        <v>0</v>
      </c>
      <c r="I371" s="326">
        <f>'Deelnemer 22 vtg'!AH32</f>
        <v>0</v>
      </c>
      <c r="J371" s="326">
        <f>'Deelnemer 22 vtg'!AI32</f>
        <v>0</v>
      </c>
      <c r="K371" s="326">
        <f>'Deelnemer 22 vtg'!AJ32</f>
        <v>0</v>
      </c>
      <c r="L371" s="326">
        <f t="shared" si="45"/>
        <v>0</v>
      </c>
      <c r="M371" s="326">
        <f t="shared" si="46"/>
        <v>0</v>
      </c>
      <c r="N371" s="326">
        <f>'Deelnemer 22 vtg'!AM32</f>
        <v>0</v>
      </c>
      <c r="O371" s="326">
        <f>'Deelnemer 22 vtg'!AP32</f>
        <v>0</v>
      </c>
      <c r="P371" s="326">
        <f>'Deelnemer 22 vtg'!AQ32</f>
        <v>0</v>
      </c>
    </row>
    <row r="372" spans="2:17" ht="16.5" customHeight="1" x14ac:dyDescent="0.3">
      <c r="B372" s="447"/>
      <c r="C372" s="294">
        <v>15</v>
      </c>
      <c r="D372" s="325" t="str">
        <f>'Deelnemer 22 vtg'!B33</f>
        <v/>
      </c>
      <c r="E372" s="324" t="str">
        <f>'Deelnemer 22 vtg'!$E$7</f>
        <v>Deelnemer 22</v>
      </c>
      <c r="F372" s="324">
        <f>'Deelnemer 22 vtg'!$D$6</f>
        <v>0</v>
      </c>
      <c r="G372" s="324">
        <f>'Deelnemer 22 vtg'!C33</f>
        <v>0</v>
      </c>
      <c r="H372" s="326">
        <f>'Deelnemer 22 vtg'!F33</f>
        <v>0</v>
      </c>
      <c r="I372" s="326">
        <f>'Deelnemer 22 vtg'!AH33</f>
        <v>0</v>
      </c>
      <c r="J372" s="326">
        <f>'Deelnemer 22 vtg'!AI33</f>
        <v>0</v>
      </c>
      <c r="K372" s="326">
        <f>'Deelnemer 22 vtg'!AJ33</f>
        <v>0</v>
      </c>
      <c r="L372" s="326">
        <f t="shared" si="45"/>
        <v>0</v>
      </c>
      <c r="M372" s="326">
        <f t="shared" si="46"/>
        <v>0</v>
      </c>
      <c r="N372" s="326">
        <f>'Deelnemer 22 vtg'!AM33</f>
        <v>0</v>
      </c>
      <c r="O372" s="326">
        <f>'Deelnemer 22 vtg'!AP33</f>
        <v>0</v>
      </c>
      <c r="P372" s="326">
        <f>'Deelnemer 22 vtg'!AQ33</f>
        <v>0</v>
      </c>
    </row>
    <row r="373" spans="2:17" s="318" customFormat="1" ht="16.5" customHeight="1" x14ac:dyDescent="0.3">
      <c r="B373" s="447">
        <f t="shared" ref="B373:B403" si="47">B358+1</f>
        <v>22</v>
      </c>
      <c r="C373" s="329">
        <v>1</v>
      </c>
      <c r="D373" s="319" t="str">
        <f>'Deelnemer 23 vtg'!B19</f>
        <v/>
      </c>
      <c r="E373" s="320" t="str">
        <f>'Deelnemer 23 vtg'!$E$7</f>
        <v>Deelnemer 23</v>
      </c>
      <c r="F373" s="320">
        <f>'Deelnemer 23 vtg'!$D$6</f>
        <v>0</v>
      </c>
      <c r="G373" s="320">
        <f>'Deelnemer 23 vtg'!C19</f>
        <v>0</v>
      </c>
      <c r="H373" s="321">
        <f>'Deelnemer 23 vtg'!F19</f>
        <v>0</v>
      </c>
      <c r="I373" s="321">
        <f>'Deelnemer 23 vtg'!AH19</f>
        <v>0</v>
      </c>
      <c r="J373" s="321">
        <f>'Deelnemer 23 vtg'!AI19</f>
        <v>0</v>
      </c>
      <c r="K373" s="321">
        <f>'Deelnemer 23 vtg'!AJ19</f>
        <v>0</v>
      </c>
      <c r="L373" s="321">
        <f>J373*I373</f>
        <v>0</v>
      </c>
      <c r="M373" s="321">
        <f>K373*I373</f>
        <v>0</v>
      </c>
      <c r="N373" s="321">
        <f>'Deelnemer 23 vtg'!AM19</f>
        <v>0</v>
      </c>
      <c r="O373" s="321">
        <f>'Deelnemer 23 vtg'!AP19</f>
        <v>0</v>
      </c>
      <c r="P373" s="321">
        <f>'Deelnemer 23 vtg'!AQ19</f>
        <v>0</v>
      </c>
      <c r="Q373" s="294"/>
    </row>
    <row r="374" spans="2:17" ht="16.5" customHeight="1" x14ac:dyDescent="0.3">
      <c r="B374" s="447"/>
      <c r="C374" s="294">
        <v>2</v>
      </c>
      <c r="D374" s="325" t="str">
        <f>'Deelnemer 23 vtg'!B20</f>
        <v/>
      </c>
      <c r="E374" s="324" t="str">
        <f>'Deelnemer 23 vtg'!$E$7</f>
        <v>Deelnemer 23</v>
      </c>
      <c r="F374" s="324">
        <f>'Deelnemer 23 vtg'!$D$6</f>
        <v>0</v>
      </c>
      <c r="G374" s="324">
        <f>'Deelnemer 23 vtg'!C20</f>
        <v>0</v>
      </c>
      <c r="H374" s="326">
        <f>'Deelnemer 23 vtg'!F20</f>
        <v>0</v>
      </c>
      <c r="I374" s="326">
        <f>'Deelnemer 23 vtg'!AH20</f>
        <v>0</v>
      </c>
      <c r="J374" s="326">
        <f>'Deelnemer 23 vtg'!AI20</f>
        <v>0</v>
      </c>
      <c r="K374" s="326">
        <f>'Deelnemer 23 vtg'!AJ20</f>
        <v>0</v>
      </c>
      <c r="L374" s="326">
        <f t="shared" ref="L374:L387" si="48">J374*I374</f>
        <v>0</v>
      </c>
      <c r="M374" s="326">
        <f t="shared" ref="M374:M387" si="49">K374*I374</f>
        <v>0</v>
      </c>
      <c r="N374" s="326">
        <f>'Deelnemer 23 vtg'!AM20</f>
        <v>0</v>
      </c>
      <c r="O374" s="326">
        <f>'Deelnemer 23 vtg'!AP20</f>
        <v>0</v>
      </c>
      <c r="P374" s="326">
        <f>'Deelnemer 23 vtg'!AQ20</f>
        <v>0</v>
      </c>
    </row>
    <row r="375" spans="2:17" ht="16.5" customHeight="1" x14ac:dyDescent="0.3">
      <c r="B375" s="447"/>
      <c r="C375" s="294">
        <v>3</v>
      </c>
      <c r="D375" s="325" t="str">
        <f>'Deelnemer 23 vtg'!B21</f>
        <v/>
      </c>
      <c r="E375" s="324" t="str">
        <f>'Deelnemer 23 vtg'!$E$7</f>
        <v>Deelnemer 23</v>
      </c>
      <c r="F375" s="324">
        <f>'Deelnemer 23 vtg'!$D$6</f>
        <v>0</v>
      </c>
      <c r="G375" s="324">
        <f>'Deelnemer 23 vtg'!C21</f>
        <v>0</v>
      </c>
      <c r="H375" s="326">
        <f>'Deelnemer 23 vtg'!F21</f>
        <v>0</v>
      </c>
      <c r="I375" s="326">
        <f>'Deelnemer 23 vtg'!AH21</f>
        <v>0</v>
      </c>
      <c r="J375" s="326">
        <f>'Deelnemer 23 vtg'!AI21</f>
        <v>0</v>
      </c>
      <c r="K375" s="326">
        <f>'Deelnemer 23 vtg'!AJ21</f>
        <v>0</v>
      </c>
      <c r="L375" s="326">
        <f t="shared" si="48"/>
        <v>0</v>
      </c>
      <c r="M375" s="326">
        <f t="shared" si="49"/>
        <v>0</v>
      </c>
      <c r="N375" s="326">
        <f>'Deelnemer 23 vtg'!AM21</f>
        <v>0</v>
      </c>
      <c r="O375" s="326">
        <f>'Deelnemer 23 vtg'!AP21</f>
        <v>0</v>
      </c>
      <c r="P375" s="326">
        <f>'Deelnemer 23 vtg'!AQ21</f>
        <v>0</v>
      </c>
    </row>
    <row r="376" spans="2:17" ht="16.5" customHeight="1" x14ac:dyDescent="0.3">
      <c r="B376" s="447"/>
      <c r="C376" s="294">
        <v>4</v>
      </c>
      <c r="D376" s="325" t="str">
        <f>'Deelnemer 23 vtg'!B22</f>
        <v/>
      </c>
      <c r="E376" s="324" t="str">
        <f>'Deelnemer 23 vtg'!$E$7</f>
        <v>Deelnemer 23</v>
      </c>
      <c r="F376" s="324">
        <f>'Deelnemer 23 vtg'!$D$6</f>
        <v>0</v>
      </c>
      <c r="G376" s="324">
        <f>'Deelnemer 23 vtg'!C22</f>
        <v>0</v>
      </c>
      <c r="H376" s="326">
        <f>'Deelnemer 23 vtg'!F22</f>
        <v>0</v>
      </c>
      <c r="I376" s="326">
        <f>'Deelnemer 23 vtg'!AH22</f>
        <v>0</v>
      </c>
      <c r="J376" s="326">
        <f>'Deelnemer 23 vtg'!AI22</f>
        <v>0</v>
      </c>
      <c r="K376" s="326">
        <f>'Deelnemer 23 vtg'!AJ22</f>
        <v>0</v>
      </c>
      <c r="L376" s="326">
        <f t="shared" si="48"/>
        <v>0</v>
      </c>
      <c r="M376" s="326">
        <f t="shared" si="49"/>
        <v>0</v>
      </c>
      <c r="N376" s="326">
        <f>'Deelnemer 23 vtg'!AM22</f>
        <v>0</v>
      </c>
      <c r="O376" s="326">
        <f>'Deelnemer 23 vtg'!AP22</f>
        <v>0</v>
      </c>
      <c r="P376" s="326">
        <f>'Deelnemer 23 vtg'!AQ22</f>
        <v>0</v>
      </c>
    </row>
    <row r="377" spans="2:17" ht="16.5" customHeight="1" x14ac:dyDescent="0.3">
      <c r="B377" s="447"/>
      <c r="C377" s="294">
        <v>5</v>
      </c>
      <c r="D377" s="325" t="str">
        <f>'Deelnemer 23 vtg'!B23</f>
        <v/>
      </c>
      <c r="E377" s="324" t="str">
        <f>'Deelnemer 23 vtg'!$E$7</f>
        <v>Deelnemer 23</v>
      </c>
      <c r="F377" s="324">
        <f>'Deelnemer 23 vtg'!$D$6</f>
        <v>0</v>
      </c>
      <c r="G377" s="324">
        <f>'Deelnemer 23 vtg'!C23</f>
        <v>0</v>
      </c>
      <c r="H377" s="326">
        <f>'Deelnemer 23 vtg'!F23</f>
        <v>0</v>
      </c>
      <c r="I377" s="326">
        <f>'Deelnemer 23 vtg'!AH23</f>
        <v>0</v>
      </c>
      <c r="J377" s="326">
        <f>'Deelnemer 23 vtg'!AI23</f>
        <v>0</v>
      </c>
      <c r="K377" s="326">
        <f>'Deelnemer 23 vtg'!AJ23</f>
        <v>0</v>
      </c>
      <c r="L377" s="326">
        <f t="shared" si="48"/>
        <v>0</v>
      </c>
      <c r="M377" s="326">
        <f t="shared" si="49"/>
        <v>0</v>
      </c>
      <c r="N377" s="326">
        <f>'Deelnemer 23 vtg'!AM23</f>
        <v>0</v>
      </c>
      <c r="O377" s="326">
        <f>'Deelnemer 23 vtg'!AP23</f>
        <v>0</v>
      </c>
      <c r="P377" s="326">
        <f>'Deelnemer 23 vtg'!AQ23</f>
        <v>0</v>
      </c>
    </row>
    <row r="378" spans="2:17" ht="16.5" customHeight="1" x14ac:dyDescent="0.3">
      <c r="B378" s="447"/>
      <c r="C378" s="294">
        <v>6</v>
      </c>
      <c r="D378" s="325" t="str">
        <f>'Deelnemer 23 vtg'!B24</f>
        <v/>
      </c>
      <c r="E378" s="324" t="str">
        <f>'Deelnemer 23 vtg'!$E$7</f>
        <v>Deelnemer 23</v>
      </c>
      <c r="F378" s="324">
        <f>'Deelnemer 23 vtg'!$D$6</f>
        <v>0</v>
      </c>
      <c r="G378" s="324">
        <f>'Deelnemer 23 vtg'!C24</f>
        <v>0</v>
      </c>
      <c r="H378" s="326">
        <f>'Deelnemer 23 vtg'!F24</f>
        <v>0</v>
      </c>
      <c r="I378" s="326">
        <f>'Deelnemer 23 vtg'!AH24</f>
        <v>0</v>
      </c>
      <c r="J378" s="326">
        <f>'Deelnemer 23 vtg'!AI24</f>
        <v>0</v>
      </c>
      <c r="K378" s="326">
        <f>'Deelnemer 23 vtg'!AJ24</f>
        <v>0</v>
      </c>
      <c r="L378" s="326">
        <f t="shared" si="48"/>
        <v>0</v>
      </c>
      <c r="M378" s="326">
        <f t="shared" si="49"/>
        <v>0</v>
      </c>
      <c r="N378" s="326">
        <f>'Deelnemer 23 vtg'!AM24</f>
        <v>0</v>
      </c>
      <c r="O378" s="326">
        <f>'Deelnemer 23 vtg'!AP24</f>
        <v>0</v>
      </c>
      <c r="P378" s="326">
        <f>'Deelnemer 23 vtg'!AQ24</f>
        <v>0</v>
      </c>
    </row>
    <row r="379" spans="2:17" ht="16.5" customHeight="1" x14ac:dyDescent="0.3">
      <c r="B379" s="447"/>
      <c r="C379" s="294">
        <v>7</v>
      </c>
      <c r="D379" s="325" t="str">
        <f>'Deelnemer 23 vtg'!B25</f>
        <v/>
      </c>
      <c r="E379" s="324" t="str">
        <f>'Deelnemer 23 vtg'!$E$7</f>
        <v>Deelnemer 23</v>
      </c>
      <c r="F379" s="324">
        <f>'Deelnemer 23 vtg'!$D$6</f>
        <v>0</v>
      </c>
      <c r="G379" s="324">
        <f>'Deelnemer 23 vtg'!C25</f>
        <v>0</v>
      </c>
      <c r="H379" s="326">
        <f>'Deelnemer 23 vtg'!F25</f>
        <v>0</v>
      </c>
      <c r="I379" s="326">
        <f>'Deelnemer 23 vtg'!AH25</f>
        <v>0</v>
      </c>
      <c r="J379" s="326">
        <f>'Deelnemer 23 vtg'!AI25</f>
        <v>0</v>
      </c>
      <c r="K379" s="326">
        <f>'Deelnemer 23 vtg'!AJ25</f>
        <v>0</v>
      </c>
      <c r="L379" s="326">
        <f t="shared" si="48"/>
        <v>0</v>
      </c>
      <c r="M379" s="326">
        <f t="shared" si="49"/>
        <v>0</v>
      </c>
      <c r="N379" s="326">
        <f>'Deelnemer 23 vtg'!AM25</f>
        <v>0</v>
      </c>
      <c r="O379" s="326">
        <f>'Deelnemer 23 vtg'!AP25</f>
        <v>0</v>
      </c>
      <c r="P379" s="326">
        <f>'Deelnemer 23 vtg'!AQ25</f>
        <v>0</v>
      </c>
    </row>
    <row r="380" spans="2:17" ht="16.5" customHeight="1" x14ac:dyDescent="0.3">
      <c r="B380" s="447"/>
      <c r="C380" s="294">
        <v>8</v>
      </c>
      <c r="D380" s="325" t="str">
        <f>'Deelnemer 23 vtg'!B26</f>
        <v/>
      </c>
      <c r="E380" s="324" t="str">
        <f>'Deelnemer 23 vtg'!$E$7</f>
        <v>Deelnemer 23</v>
      </c>
      <c r="F380" s="324">
        <f>'Deelnemer 23 vtg'!$D$6</f>
        <v>0</v>
      </c>
      <c r="G380" s="324">
        <f>'Deelnemer 23 vtg'!C26</f>
        <v>0</v>
      </c>
      <c r="H380" s="326">
        <f>'Deelnemer 23 vtg'!F26</f>
        <v>0</v>
      </c>
      <c r="I380" s="326">
        <f>'Deelnemer 23 vtg'!AH26</f>
        <v>0</v>
      </c>
      <c r="J380" s="326">
        <f>'Deelnemer 23 vtg'!AI26</f>
        <v>0</v>
      </c>
      <c r="K380" s="326">
        <f>'Deelnemer 23 vtg'!AJ26</f>
        <v>0</v>
      </c>
      <c r="L380" s="326">
        <f t="shared" si="48"/>
        <v>0</v>
      </c>
      <c r="M380" s="326">
        <f t="shared" si="49"/>
        <v>0</v>
      </c>
      <c r="N380" s="326">
        <f>'Deelnemer 23 vtg'!AM26</f>
        <v>0</v>
      </c>
      <c r="O380" s="326">
        <f>'Deelnemer 23 vtg'!AP26</f>
        <v>0</v>
      </c>
      <c r="P380" s="326">
        <f>'Deelnemer 23 vtg'!AQ26</f>
        <v>0</v>
      </c>
    </row>
    <row r="381" spans="2:17" ht="16.5" customHeight="1" x14ac:dyDescent="0.3">
      <c r="B381" s="447"/>
      <c r="C381" s="294">
        <v>9</v>
      </c>
      <c r="D381" s="325" t="str">
        <f>'Deelnemer 23 vtg'!B27</f>
        <v/>
      </c>
      <c r="E381" s="324" t="str">
        <f>'Deelnemer 23 vtg'!$E$7</f>
        <v>Deelnemer 23</v>
      </c>
      <c r="F381" s="324">
        <f>'Deelnemer 23 vtg'!$D$6</f>
        <v>0</v>
      </c>
      <c r="G381" s="324">
        <f>'Deelnemer 23 vtg'!C27</f>
        <v>0</v>
      </c>
      <c r="H381" s="326">
        <f>'Deelnemer 23 vtg'!F27</f>
        <v>0</v>
      </c>
      <c r="I381" s="326">
        <f>'Deelnemer 23 vtg'!AH27</f>
        <v>0</v>
      </c>
      <c r="J381" s="326">
        <f>'Deelnemer 23 vtg'!AI27</f>
        <v>0</v>
      </c>
      <c r="K381" s="326">
        <f>'Deelnemer 23 vtg'!AJ27</f>
        <v>0</v>
      </c>
      <c r="L381" s="326">
        <f t="shared" si="48"/>
        <v>0</v>
      </c>
      <c r="M381" s="326">
        <f t="shared" si="49"/>
        <v>0</v>
      </c>
      <c r="N381" s="326">
        <f>'Deelnemer 23 vtg'!AM27</f>
        <v>0</v>
      </c>
      <c r="O381" s="326">
        <f>'Deelnemer 23 vtg'!AP27</f>
        <v>0</v>
      </c>
      <c r="P381" s="326">
        <f>'Deelnemer 23 vtg'!AQ27</f>
        <v>0</v>
      </c>
    </row>
    <row r="382" spans="2:17" ht="16.5" customHeight="1" x14ac:dyDescent="0.3">
      <c r="B382" s="447"/>
      <c r="C382" s="294">
        <v>10</v>
      </c>
      <c r="D382" s="325" t="str">
        <f>'Deelnemer 23 vtg'!B28</f>
        <v/>
      </c>
      <c r="E382" s="324" t="str">
        <f>'Deelnemer 23 vtg'!$E$7</f>
        <v>Deelnemer 23</v>
      </c>
      <c r="F382" s="324">
        <f>'Deelnemer 23 vtg'!$D$6</f>
        <v>0</v>
      </c>
      <c r="G382" s="324">
        <f>'Deelnemer 23 vtg'!C28</f>
        <v>0</v>
      </c>
      <c r="H382" s="326">
        <f>'Deelnemer 23 vtg'!F28</f>
        <v>0</v>
      </c>
      <c r="I382" s="326">
        <f>'Deelnemer 23 vtg'!AH28</f>
        <v>0</v>
      </c>
      <c r="J382" s="326">
        <f>'Deelnemer 23 vtg'!AI28</f>
        <v>0</v>
      </c>
      <c r="K382" s="326">
        <f>'Deelnemer 23 vtg'!AJ28</f>
        <v>0</v>
      </c>
      <c r="L382" s="326">
        <f t="shared" si="48"/>
        <v>0</v>
      </c>
      <c r="M382" s="326">
        <f t="shared" si="49"/>
        <v>0</v>
      </c>
      <c r="N382" s="326">
        <f>'Deelnemer 23 vtg'!AM28</f>
        <v>0</v>
      </c>
      <c r="O382" s="326">
        <f>'Deelnemer 23 vtg'!AP28</f>
        <v>0</v>
      </c>
      <c r="P382" s="326">
        <f>'Deelnemer 23 vtg'!AQ28</f>
        <v>0</v>
      </c>
    </row>
    <row r="383" spans="2:17" ht="16.5" customHeight="1" x14ac:dyDescent="0.3">
      <c r="B383" s="447"/>
      <c r="C383" s="294">
        <v>11</v>
      </c>
      <c r="D383" s="325" t="str">
        <f>'Deelnemer 23 vtg'!B29</f>
        <v/>
      </c>
      <c r="E383" s="324" t="str">
        <f>'Deelnemer 23 vtg'!$E$7</f>
        <v>Deelnemer 23</v>
      </c>
      <c r="F383" s="324">
        <f>'Deelnemer 23 vtg'!$D$6</f>
        <v>0</v>
      </c>
      <c r="G383" s="324">
        <f>'Deelnemer 23 vtg'!C29</f>
        <v>0</v>
      </c>
      <c r="H383" s="326">
        <f>'Deelnemer 23 vtg'!F29</f>
        <v>0</v>
      </c>
      <c r="I383" s="326">
        <f>'Deelnemer 23 vtg'!AH29</f>
        <v>0</v>
      </c>
      <c r="J383" s="326">
        <f>'Deelnemer 23 vtg'!AI29</f>
        <v>0</v>
      </c>
      <c r="K383" s="326">
        <f>'Deelnemer 23 vtg'!AJ29</f>
        <v>0</v>
      </c>
      <c r="L383" s="326">
        <f t="shared" si="48"/>
        <v>0</v>
      </c>
      <c r="M383" s="326">
        <f t="shared" si="49"/>
        <v>0</v>
      </c>
      <c r="N383" s="326">
        <f>'Deelnemer 23 vtg'!AM29</f>
        <v>0</v>
      </c>
      <c r="O383" s="326">
        <f>'Deelnemer 23 vtg'!AP29</f>
        <v>0</v>
      </c>
      <c r="P383" s="326">
        <f>'Deelnemer 23 vtg'!AQ29</f>
        <v>0</v>
      </c>
    </row>
    <row r="384" spans="2:17" ht="16.5" customHeight="1" x14ac:dyDescent="0.3">
      <c r="B384" s="447"/>
      <c r="C384" s="294">
        <v>12</v>
      </c>
      <c r="D384" s="325" t="str">
        <f>'Deelnemer 23 vtg'!B30</f>
        <v/>
      </c>
      <c r="E384" s="324" t="str">
        <f>'Deelnemer 23 vtg'!$E$7</f>
        <v>Deelnemer 23</v>
      </c>
      <c r="F384" s="324">
        <f>'Deelnemer 23 vtg'!$D$6</f>
        <v>0</v>
      </c>
      <c r="G384" s="324">
        <f>'Deelnemer 23 vtg'!C30</f>
        <v>0</v>
      </c>
      <c r="H384" s="326">
        <f>'Deelnemer 23 vtg'!F30</f>
        <v>0</v>
      </c>
      <c r="I384" s="326">
        <f>'Deelnemer 23 vtg'!AH30</f>
        <v>0</v>
      </c>
      <c r="J384" s="326">
        <f>'Deelnemer 23 vtg'!AI30</f>
        <v>0</v>
      </c>
      <c r="K384" s="326">
        <f>'Deelnemer 23 vtg'!AJ30</f>
        <v>0</v>
      </c>
      <c r="L384" s="326">
        <f t="shared" si="48"/>
        <v>0</v>
      </c>
      <c r="M384" s="326">
        <f t="shared" si="49"/>
        <v>0</v>
      </c>
      <c r="N384" s="326">
        <f>'Deelnemer 23 vtg'!AM30</f>
        <v>0</v>
      </c>
      <c r="O384" s="326">
        <f>'Deelnemer 23 vtg'!AP30</f>
        <v>0</v>
      </c>
      <c r="P384" s="326">
        <f>'Deelnemer 23 vtg'!AQ30</f>
        <v>0</v>
      </c>
    </row>
    <row r="385" spans="2:17" ht="16.5" customHeight="1" x14ac:dyDescent="0.3">
      <c r="B385" s="447"/>
      <c r="C385" s="294">
        <v>13</v>
      </c>
      <c r="D385" s="325" t="str">
        <f>'Deelnemer 23 vtg'!B31</f>
        <v/>
      </c>
      <c r="E385" s="324" t="str">
        <f>'Deelnemer 23 vtg'!$E$7</f>
        <v>Deelnemer 23</v>
      </c>
      <c r="F385" s="324">
        <f>'Deelnemer 23 vtg'!$D$6</f>
        <v>0</v>
      </c>
      <c r="G385" s="324">
        <f>'Deelnemer 23 vtg'!C31</f>
        <v>0</v>
      </c>
      <c r="H385" s="326">
        <f>'Deelnemer 23 vtg'!F31</f>
        <v>0</v>
      </c>
      <c r="I385" s="326">
        <f>'Deelnemer 23 vtg'!AH31</f>
        <v>0</v>
      </c>
      <c r="J385" s="326">
        <f>'Deelnemer 23 vtg'!AI31</f>
        <v>0</v>
      </c>
      <c r="K385" s="326">
        <f>'Deelnemer 23 vtg'!AJ31</f>
        <v>0</v>
      </c>
      <c r="L385" s="326">
        <f t="shared" si="48"/>
        <v>0</v>
      </c>
      <c r="M385" s="326">
        <f t="shared" si="49"/>
        <v>0</v>
      </c>
      <c r="N385" s="326">
        <f>'Deelnemer 23 vtg'!AM31</f>
        <v>0</v>
      </c>
      <c r="O385" s="326">
        <f>'Deelnemer 23 vtg'!AP31</f>
        <v>0</v>
      </c>
      <c r="P385" s="326">
        <f>'Deelnemer 23 vtg'!AQ31</f>
        <v>0</v>
      </c>
    </row>
    <row r="386" spans="2:17" ht="16.5" customHeight="1" x14ac:dyDescent="0.3">
      <c r="B386" s="447"/>
      <c r="C386" s="294">
        <v>14</v>
      </c>
      <c r="D386" s="325" t="str">
        <f>'Deelnemer 23 vtg'!B32</f>
        <v/>
      </c>
      <c r="E386" s="324" t="str">
        <f>'Deelnemer 23 vtg'!$E$7</f>
        <v>Deelnemer 23</v>
      </c>
      <c r="F386" s="324">
        <f>'Deelnemer 23 vtg'!$D$6</f>
        <v>0</v>
      </c>
      <c r="G386" s="324">
        <f>'Deelnemer 23 vtg'!C32</f>
        <v>0</v>
      </c>
      <c r="H386" s="326">
        <f>'Deelnemer 23 vtg'!F32</f>
        <v>0</v>
      </c>
      <c r="I386" s="326">
        <f>'Deelnemer 23 vtg'!AH32</f>
        <v>0</v>
      </c>
      <c r="J386" s="326">
        <f>'Deelnemer 23 vtg'!AI32</f>
        <v>0</v>
      </c>
      <c r="K386" s="326">
        <f>'Deelnemer 23 vtg'!AJ32</f>
        <v>0</v>
      </c>
      <c r="L386" s="326">
        <f t="shared" si="48"/>
        <v>0</v>
      </c>
      <c r="M386" s="326">
        <f t="shared" si="49"/>
        <v>0</v>
      </c>
      <c r="N386" s="326">
        <f>'Deelnemer 23 vtg'!AM32</f>
        <v>0</v>
      </c>
      <c r="O386" s="326">
        <f>'Deelnemer 23 vtg'!AP32</f>
        <v>0</v>
      </c>
      <c r="P386" s="326">
        <f>'Deelnemer 23 vtg'!AQ32</f>
        <v>0</v>
      </c>
    </row>
    <row r="387" spans="2:17" ht="16.5" customHeight="1" x14ac:dyDescent="0.3">
      <c r="B387" s="447"/>
      <c r="C387" s="294">
        <v>15</v>
      </c>
      <c r="D387" s="325" t="str">
        <f>'Deelnemer 23 vtg'!B33</f>
        <v/>
      </c>
      <c r="E387" s="324" t="str">
        <f>'Deelnemer 23 vtg'!$E$7</f>
        <v>Deelnemer 23</v>
      </c>
      <c r="F387" s="324">
        <f>'Deelnemer 23 vtg'!$D$6</f>
        <v>0</v>
      </c>
      <c r="G387" s="324">
        <f>'Deelnemer 23 vtg'!C33</f>
        <v>0</v>
      </c>
      <c r="H387" s="326">
        <f>'Deelnemer 23 vtg'!F33</f>
        <v>0</v>
      </c>
      <c r="I387" s="326">
        <f>'Deelnemer 23 vtg'!AH33</f>
        <v>0</v>
      </c>
      <c r="J387" s="326">
        <f>'Deelnemer 23 vtg'!AI33</f>
        <v>0</v>
      </c>
      <c r="K387" s="326">
        <f>'Deelnemer 23 vtg'!AJ33</f>
        <v>0</v>
      </c>
      <c r="L387" s="326">
        <f t="shared" si="48"/>
        <v>0</v>
      </c>
      <c r="M387" s="326">
        <f t="shared" si="49"/>
        <v>0</v>
      </c>
      <c r="N387" s="326">
        <f>'Deelnemer 23 vtg'!AM33</f>
        <v>0</v>
      </c>
      <c r="O387" s="326">
        <f>'Deelnemer 23 vtg'!AP33</f>
        <v>0</v>
      </c>
      <c r="P387" s="326">
        <f>'Deelnemer 23 vtg'!AQ33</f>
        <v>0</v>
      </c>
    </row>
    <row r="388" spans="2:17" s="318" customFormat="1" ht="16.5" customHeight="1" x14ac:dyDescent="0.3">
      <c r="B388" s="447">
        <f t="shared" si="47"/>
        <v>23</v>
      </c>
      <c r="C388" s="329">
        <v>1</v>
      </c>
      <c r="D388" s="319" t="str">
        <f>'Deelnemer 24 vtg'!B19</f>
        <v/>
      </c>
      <c r="E388" s="320" t="str">
        <f>'Deelnemer 24 vtg'!$E$7</f>
        <v>Deelnemer 24</v>
      </c>
      <c r="F388" s="320">
        <f>'Deelnemer 24 vtg'!$D$6</f>
        <v>0</v>
      </c>
      <c r="G388" s="320">
        <f>'Deelnemer 24 vtg'!C19</f>
        <v>0</v>
      </c>
      <c r="H388" s="321">
        <f>'Deelnemer 24 vtg'!F19</f>
        <v>0</v>
      </c>
      <c r="I388" s="321">
        <f>'Deelnemer 24 vtg'!AH19</f>
        <v>0</v>
      </c>
      <c r="J388" s="321">
        <f>'Deelnemer 24 vtg'!AI19</f>
        <v>0</v>
      </c>
      <c r="K388" s="321">
        <f>'Deelnemer 24 vtg'!AJ19</f>
        <v>0</v>
      </c>
      <c r="L388" s="321">
        <f>J388*I388</f>
        <v>0</v>
      </c>
      <c r="M388" s="321">
        <f>K388*I388</f>
        <v>0</v>
      </c>
      <c r="N388" s="321">
        <f>'Deelnemer 24 vtg'!AM19</f>
        <v>0</v>
      </c>
      <c r="O388" s="321">
        <f>'Deelnemer 24 vtg'!AP19</f>
        <v>0</v>
      </c>
      <c r="P388" s="321">
        <f>'Deelnemer 24 vtg'!AQ19</f>
        <v>0</v>
      </c>
      <c r="Q388" s="294"/>
    </row>
    <row r="389" spans="2:17" ht="16.5" customHeight="1" x14ac:dyDescent="0.3">
      <c r="B389" s="447"/>
      <c r="C389" s="294">
        <v>2</v>
      </c>
      <c r="D389" s="325" t="str">
        <f>'Deelnemer 24 vtg'!B20</f>
        <v/>
      </c>
      <c r="E389" s="324" t="str">
        <f>'Deelnemer 24 vtg'!$E$7</f>
        <v>Deelnemer 24</v>
      </c>
      <c r="F389" s="324">
        <f>'Deelnemer 24 vtg'!$D$6</f>
        <v>0</v>
      </c>
      <c r="G389" s="324">
        <f>'Deelnemer 24 vtg'!C20</f>
        <v>0</v>
      </c>
      <c r="H389" s="326">
        <f>'Deelnemer 24 vtg'!F20</f>
        <v>0</v>
      </c>
      <c r="I389" s="326">
        <f>'Deelnemer 24 vtg'!AH20</f>
        <v>0</v>
      </c>
      <c r="J389" s="326">
        <f>'Deelnemer 24 vtg'!AI20</f>
        <v>0</v>
      </c>
      <c r="K389" s="326">
        <f>'Deelnemer 24 vtg'!AJ20</f>
        <v>0</v>
      </c>
      <c r="L389" s="326">
        <f t="shared" ref="L389:L402" si="50">J389*I389</f>
        <v>0</v>
      </c>
      <c r="M389" s="326">
        <f t="shared" ref="M389:M402" si="51">K389*I389</f>
        <v>0</v>
      </c>
      <c r="N389" s="326">
        <f>'Deelnemer 24 vtg'!AM20</f>
        <v>0</v>
      </c>
      <c r="O389" s="326">
        <f>'Deelnemer 24 vtg'!AP20</f>
        <v>0</v>
      </c>
      <c r="P389" s="326">
        <f>'Deelnemer 24 vtg'!AQ20</f>
        <v>0</v>
      </c>
    </row>
    <row r="390" spans="2:17" ht="16.5" customHeight="1" x14ac:dyDescent="0.3">
      <c r="B390" s="447"/>
      <c r="C390" s="294">
        <v>3</v>
      </c>
      <c r="D390" s="325" t="str">
        <f>'Deelnemer 24 vtg'!B21</f>
        <v/>
      </c>
      <c r="E390" s="324" t="str">
        <f>'Deelnemer 24 vtg'!$E$7</f>
        <v>Deelnemer 24</v>
      </c>
      <c r="F390" s="324">
        <f>'Deelnemer 24 vtg'!$D$6</f>
        <v>0</v>
      </c>
      <c r="G390" s="324">
        <f>'Deelnemer 24 vtg'!C21</f>
        <v>0</v>
      </c>
      <c r="H390" s="326">
        <f>'Deelnemer 24 vtg'!F21</f>
        <v>0</v>
      </c>
      <c r="I390" s="326">
        <f>'Deelnemer 24 vtg'!AH21</f>
        <v>0</v>
      </c>
      <c r="J390" s="326">
        <f>'Deelnemer 24 vtg'!AI21</f>
        <v>0</v>
      </c>
      <c r="K390" s="326">
        <f>'Deelnemer 24 vtg'!AJ21</f>
        <v>0</v>
      </c>
      <c r="L390" s="326">
        <f t="shared" si="50"/>
        <v>0</v>
      </c>
      <c r="M390" s="326">
        <f t="shared" si="51"/>
        <v>0</v>
      </c>
      <c r="N390" s="326">
        <f>'Deelnemer 24 vtg'!AM21</f>
        <v>0</v>
      </c>
      <c r="O390" s="326">
        <f>'Deelnemer 24 vtg'!AP21</f>
        <v>0</v>
      </c>
      <c r="P390" s="326">
        <f>'Deelnemer 24 vtg'!AQ21</f>
        <v>0</v>
      </c>
    </row>
    <row r="391" spans="2:17" ht="16.5" customHeight="1" x14ac:dyDescent="0.3">
      <c r="B391" s="447"/>
      <c r="C391" s="294">
        <v>4</v>
      </c>
      <c r="D391" s="325" t="str">
        <f>'Deelnemer 24 vtg'!B22</f>
        <v/>
      </c>
      <c r="E391" s="324" t="str">
        <f>'Deelnemer 24 vtg'!$E$7</f>
        <v>Deelnemer 24</v>
      </c>
      <c r="F391" s="324">
        <f>'Deelnemer 24 vtg'!$D$6</f>
        <v>0</v>
      </c>
      <c r="G391" s="324">
        <f>'Deelnemer 24 vtg'!C22</f>
        <v>0</v>
      </c>
      <c r="H391" s="326">
        <f>'Deelnemer 24 vtg'!F22</f>
        <v>0</v>
      </c>
      <c r="I391" s="326">
        <f>'Deelnemer 24 vtg'!AH22</f>
        <v>0</v>
      </c>
      <c r="J391" s="326">
        <f>'Deelnemer 24 vtg'!AI22</f>
        <v>0</v>
      </c>
      <c r="K391" s="326">
        <f>'Deelnemer 24 vtg'!AJ22</f>
        <v>0</v>
      </c>
      <c r="L391" s="326">
        <f t="shared" si="50"/>
        <v>0</v>
      </c>
      <c r="M391" s="326">
        <f t="shared" si="51"/>
        <v>0</v>
      </c>
      <c r="N391" s="326">
        <f>'Deelnemer 24 vtg'!AM22</f>
        <v>0</v>
      </c>
      <c r="O391" s="326">
        <f>'Deelnemer 24 vtg'!AP22</f>
        <v>0</v>
      </c>
      <c r="P391" s="326">
        <f>'Deelnemer 24 vtg'!AQ22</f>
        <v>0</v>
      </c>
    </row>
    <row r="392" spans="2:17" ht="16.5" customHeight="1" x14ac:dyDescent="0.3">
      <c r="B392" s="447"/>
      <c r="C392" s="294">
        <v>5</v>
      </c>
      <c r="D392" s="325" t="str">
        <f>'Deelnemer 24 vtg'!B23</f>
        <v/>
      </c>
      <c r="E392" s="324" t="str">
        <f>'Deelnemer 24 vtg'!$E$7</f>
        <v>Deelnemer 24</v>
      </c>
      <c r="F392" s="324">
        <f>'Deelnemer 24 vtg'!$D$6</f>
        <v>0</v>
      </c>
      <c r="G392" s="324">
        <f>'Deelnemer 24 vtg'!C23</f>
        <v>0</v>
      </c>
      <c r="H392" s="326">
        <f>'Deelnemer 24 vtg'!F23</f>
        <v>0</v>
      </c>
      <c r="I392" s="326">
        <f>'Deelnemer 24 vtg'!AH23</f>
        <v>0</v>
      </c>
      <c r="J392" s="326">
        <f>'Deelnemer 24 vtg'!AI23</f>
        <v>0</v>
      </c>
      <c r="K392" s="326">
        <f>'Deelnemer 24 vtg'!AJ23</f>
        <v>0</v>
      </c>
      <c r="L392" s="326">
        <f t="shared" si="50"/>
        <v>0</v>
      </c>
      <c r="M392" s="326">
        <f t="shared" si="51"/>
        <v>0</v>
      </c>
      <c r="N392" s="326">
        <f>'Deelnemer 24 vtg'!AM23</f>
        <v>0</v>
      </c>
      <c r="O392" s="326">
        <f>'Deelnemer 24 vtg'!AP23</f>
        <v>0</v>
      </c>
      <c r="P392" s="326">
        <f>'Deelnemer 24 vtg'!AQ23</f>
        <v>0</v>
      </c>
    </row>
    <row r="393" spans="2:17" ht="16.5" customHeight="1" x14ac:dyDescent="0.3">
      <c r="B393" s="447"/>
      <c r="C393" s="294">
        <v>6</v>
      </c>
      <c r="D393" s="325" t="str">
        <f>'Deelnemer 24 vtg'!B24</f>
        <v/>
      </c>
      <c r="E393" s="324" t="str">
        <f>'Deelnemer 24 vtg'!$E$7</f>
        <v>Deelnemer 24</v>
      </c>
      <c r="F393" s="324">
        <f>'Deelnemer 24 vtg'!$D$6</f>
        <v>0</v>
      </c>
      <c r="G393" s="324">
        <f>'Deelnemer 24 vtg'!C24</f>
        <v>0</v>
      </c>
      <c r="H393" s="326">
        <f>'Deelnemer 24 vtg'!F24</f>
        <v>0</v>
      </c>
      <c r="I393" s="326">
        <f>'Deelnemer 24 vtg'!AH24</f>
        <v>0</v>
      </c>
      <c r="J393" s="326">
        <f>'Deelnemer 24 vtg'!AI24</f>
        <v>0</v>
      </c>
      <c r="K393" s="326">
        <f>'Deelnemer 24 vtg'!AJ24</f>
        <v>0</v>
      </c>
      <c r="L393" s="326">
        <f t="shared" si="50"/>
        <v>0</v>
      </c>
      <c r="M393" s="326">
        <f t="shared" si="51"/>
        <v>0</v>
      </c>
      <c r="N393" s="326">
        <f>'Deelnemer 24 vtg'!AM24</f>
        <v>0</v>
      </c>
      <c r="O393" s="326">
        <f>'Deelnemer 24 vtg'!AP24</f>
        <v>0</v>
      </c>
      <c r="P393" s="326">
        <f>'Deelnemer 24 vtg'!AQ24</f>
        <v>0</v>
      </c>
    </row>
    <row r="394" spans="2:17" ht="16.5" customHeight="1" x14ac:dyDescent="0.3">
      <c r="B394" s="447"/>
      <c r="C394" s="294">
        <v>7</v>
      </c>
      <c r="D394" s="325" t="str">
        <f>'Deelnemer 24 vtg'!B25</f>
        <v/>
      </c>
      <c r="E394" s="324" t="str">
        <f>'Deelnemer 24 vtg'!$E$7</f>
        <v>Deelnemer 24</v>
      </c>
      <c r="F394" s="324">
        <f>'Deelnemer 24 vtg'!$D$6</f>
        <v>0</v>
      </c>
      <c r="G394" s="324">
        <f>'Deelnemer 24 vtg'!C25</f>
        <v>0</v>
      </c>
      <c r="H394" s="326">
        <f>'Deelnemer 24 vtg'!F25</f>
        <v>0</v>
      </c>
      <c r="I394" s="326">
        <f>'Deelnemer 24 vtg'!AH25</f>
        <v>0</v>
      </c>
      <c r="J394" s="326">
        <f>'Deelnemer 24 vtg'!AI25</f>
        <v>0</v>
      </c>
      <c r="K394" s="326">
        <f>'Deelnemer 24 vtg'!AJ25</f>
        <v>0</v>
      </c>
      <c r="L394" s="326">
        <f t="shared" si="50"/>
        <v>0</v>
      </c>
      <c r="M394" s="326">
        <f t="shared" si="51"/>
        <v>0</v>
      </c>
      <c r="N394" s="326">
        <f>'Deelnemer 24 vtg'!AM25</f>
        <v>0</v>
      </c>
      <c r="O394" s="326">
        <f>'Deelnemer 24 vtg'!AP25</f>
        <v>0</v>
      </c>
      <c r="P394" s="326">
        <f>'Deelnemer 24 vtg'!AQ25</f>
        <v>0</v>
      </c>
    </row>
    <row r="395" spans="2:17" ht="16.5" customHeight="1" x14ac:dyDescent="0.3">
      <c r="B395" s="447"/>
      <c r="C395" s="294">
        <v>8</v>
      </c>
      <c r="D395" s="325" t="str">
        <f>'Deelnemer 24 vtg'!B26</f>
        <v/>
      </c>
      <c r="E395" s="324" t="str">
        <f>'Deelnemer 24 vtg'!$E$7</f>
        <v>Deelnemer 24</v>
      </c>
      <c r="F395" s="324">
        <f>'Deelnemer 24 vtg'!$D$6</f>
        <v>0</v>
      </c>
      <c r="G395" s="324">
        <f>'Deelnemer 24 vtg'!C26</f>
        <v>0</v>
      </c>
      <c r="H395" s="326">
        <f>'Deelnemer 24 vtg'!F26</f>
        <v>0</v>
      </c>
      <c r="I395" s="326">
        <f>'Deelnemer 24 vtg'!AH26</f>
        <v>0</v>
      </c>
      <c r="J395" s="326">
        <f>'Deelnemer 24 vtg'!AI26</f>
        <v>0</v>
      </c>
      <c r="K395" s="326">
        <f>'Deelnemer 24 vtg'!AJ26</f>
        <v>0</v>
      </c>
      <c r="L395" s="326">
        <f t="shared" si="50"/>
        <v>0</v>
      </c>
      <c r="M395" s="326">
        <f t="shared" si="51"/>
        <v>0</v>
      </c>
      <c r="N395" s="326">
        <f>'Deelnemer 24 vtg'!AM26</f>
        <v>0</v>
      </c>
      <c r="O395" s="326">
        <f>'Deelnemer 24 vtg'!AP26</f>
        <v>0</v>
      </c>
      <c r="P395" s="326">
        <f>'Deelnemer 24 vtg'!AQ26</f>
        <v>0</v>
      </c>
    </row>
    <row r="396" spans="2:17" ht="16.5" customHeight="1" x14ac:dyDescent="0.3">
      <c r="B396" s="447"/>
      <c r="C396" s="294">
        <v>9</v>
      </c>
      <c r="D396" s="325" t="str">
        <f>'Deelnemer 24 vtg'!B27</f>
        <v/>
      </c>
      <c r="E396" s="324" t="str">
        <f>'Deelnemer 24 vtg'!$E$7</f>
        <v>Deelnemer 24</v>
      </c>
      <c r="F396" s="324">
        <f>'Deelnemer 24 vtg'!$D$6</f>
        <v>0</v>
      </c>
      <c r="G396" s="324">
        <f>'Deelnemer 24 vtg'!C27</f>
        <v>0</v>
      </c>
      <c r="H396" s="326">
        <f>'Deelnemer 24 vtg'!F27</f>
        <v>0</v>
      </c>
      <c r="I396" s="326">
        <f>'Deelnemer 24 vtg'!AH27</f>
        <v>0</v>
      </c>
      <c r="J396" s="326">
        <f>'Deelnemer 24 vtg'!AI27</f>
        <v>0</v>
      </c>
      <c r="K396" s="326">
        <f>'Deelnemer 24 vtg'!AJ27</f>
        <v>0</v>
      </c>
      <c r="L396" s="326">
        <f t="shared" si="50"/>
        <v>0</v>
      </c>
      <c r="M396" s="326">
        <f t="shared" si="51"/>
        <v>0</v>
      </c>
      <c r="N396" s="326">
        <f>'Deelnemer 24 vtg'!AM27</f>
        <v>0</v>
      </c>
      <c r="O396" s="326">
        <f>'Deelnemer 24 vtg'!AP27</f>
        <v>0</v>
      </c>
      <c r="P396" s="326">
        <f>'Deelnemer 24 vtg'!AQ27</f>
        <v>0</v>
      </c>
    </row>
    <row r="397" spans="2:17" ht="16.5" customHeight="1" x14ac:dyDescent="0.3">
      <c r="B397" s="447"/>
      <c r="C397" s="294">
        <v>10</v>
      </c>
      <c r="D397" s="325" t="str">
        <f>'Deelnemer 24 vtg'!B28</f>
        <v/>
      </c>
      <c r="E397" s="324" t="str">
        <f>'Deelnemer 24 vtg'!$E$7</f>
        <v>Deelnemer 24</v>
      </c>
      <c r="F397" s="324">
        <f>'Deelnemer 24 vtg'!$D$6</f>
        <v>0</v>
      </c>
      <c r="G397" s="324">
        <f>'Deelnemer 24 vtg'!C28</f>
        <v>0</v>
      </c>
      <c r="H397" s="326">
        <f>'Deelnemer 24 vtg'!F28</f>
        <v>0</v>
      </c>
      <c r="I397" s="326">
        <f>'Deelnemer 24 vtg'!AH28</f>
        <v>0</v>
      </c>
      <c r="J397" s="326">
        <f>'Deelnemer 24 vtg'!AI28</f>
        <v>0</v>
      </c>
      <c r="K397" s="326">
        <f>'Deelnemer 24 vtg'!AJ28</f>
        <v>0</v>
      </c>
      <c r="L397" s="326">
        <f t="shared" si="50"/>
        <v>0</v>
      </c>
      <c r="M397" s="326">
        <f t="shared" si="51"/>
        <v>0</v>
      </c>
      <c r="N397" s="326">
        <f>'Deelnemer 24 vtg'!AM28</f>
        <v>0</v>
      </c>
      <c r="O397" s="326">
        <f>'Deelnemer 24 vtg'!AP28</f>
        <v>0</v>
      </c>
      <c r="P397" s="326">
        <f>'Deelnemer 24 vtg'!AQ28</f>
        <v>0</v>
      </c>
    </row>
    <row r="398" spans="2:17" ht="16.5" customHeight="1" x14ac:dyDescent="0.3">
      <c r="B398" s="447"/>
      <c r="C398" s="294">
        <v>11</v>
      </c>
      <c r="D398" s="325" t="str">
        <f>'Deelnemer 24 vtg'!B29</f>
        <v/>
      </c>
      <c r="E398" s="324" t="str">
        <f>'Deelnemer 24 vtg'!$E$7</f>
        <v>Deelnemer 24</v>
      </c>
      <c r="F398" s="324">
        <f>'Deelnemer 24 vtg'!$D$6</f>
        <v>0</v>
      </c>
      <c r="G398" s="324">
        <f>'Deelnemer 24 vtg'!C29</f>
        <v>0</v>
      </c>
      <c r="H398" s="326">
        <f>'Deelnemer 24 vtg'!F29</f>
        <v>0</v>
      </c>
      <c r="I398" s="326">
        <f>'Deelnemer 24 vtg'!AH29</f>
        <v>0</v>
      </c>
      <c r="J398" s="326">
        <f>'Deelnemer 24 vtg'!AI29</f>
        <v>0</v>
      </c>
      <c r="K398" s="326">
        <f>'Deelnemer 24 vtg'!AJ29</f>
        <v>0</v>
      </c>
      <c r="L398" s="326">
        <f t="shared" si="50"/>
        <v>0</v>
      </c>
      <c r="M398" s="326">
        <f t="shared" si="51"/>
        <v>0</v>
      </c>
      <c r="N398" s="326">
        <f>'Deelnemer 24 vtg'!AM29</f>
        <v>0</v>
      </c>
      <c r="O398" s="326">
        <f>'Deelnemer 24 vtg'!AP29</f>
        <v>0</v>
      </c>
      <c r="P398" s="326">
        <f>'Deelnemer 24 vtg'!AQ29</f>
        <v>0</v>
      </c>
    </row>
    <row r="399" spans="2:17" ht="16.5" customHeight="1" x14ac:dyDescent="0.3">
      <c r="B399" s="447"/>
      <c r="C399" s="294">
        <v>12</v>
      </c>
      <c r="D399" s="325" t="str">
        <f>'Deelnemer 24 vtg'!B30</f>
        <v/>
      </c>
      <c r="E399" s="324" t="str">
        <f>'Deelnemer 24 vtg'!$E$7</f>
        <v>Deelnemer 24</v>
      </c>
      <c r="F399" s="324">
        <f>'Deelnemer 24 vtg'!$D$6</f>
        <v>0</v>
      </c>
      <c r="G399" s="324">
        <f>'Deelnemer 24 vtg'!C30</f>
        <v>0</v>
      </c>
      <c r="H399" s="326">
        <f>'Deelnemer 24 vtg'!F30</f>
        <v>0</v>
      </c>
      <c r="I399" s="326">
        <f>'Deelnemer 24 vtg'!AH30</f>
        <v>0</v>
      </c>
      <c r="J399" s="326">
        <f>'Deelnemer 24 vtg'!AI30</f>
        <v>0</v>
      </c>
      <c r="K399" s="326">
        <f>'Deelnemer 24 vtg'!AJ30</f>
        <v>0</v>
      </c>
      <c r="L399" s="326">
        <f t="shared" si="50"/>
        <v>0</v>
      </c>
      <c r="M399" s="326">
        <f t="shared" si="51"/>
        <v>0</v>
      </c>
      <c r="N399" s="326">
        <f>'Deelnemer 24 vtg'!AM30</f>
        <v>0</v>
      </c>
      <c r="O399" s="326">
        <f>'Deelnemer 24 vtg'!AP30</f>
        <v>0</v>
      </c>
      <c r="P399" s="326">
        <f>'Deelnemer 24 vtg'!AQ30</f>
        <v>0</v>
      </c>
    </row>
    <row r="400" spans="2:17" ht="16.5" customHeight="1" x14ac:dyDescent="0.3">
      <c r="B400" s="447"/>
      <c r="C400" s="294">
        <v>13</v>
      </c>
      <c r="D400" s="325" t="str">
        <f>'Deelnemer 24 vtg'!B31</f>
        <v/>
      </c>
      <c r="E400" s="324" t="str">
        <f>'Deelnemer 24 vtg'!$E$7</f>
        <v>Deelnemer 24</v>
      </c>
      <c r="F400" s="324">
        <f>'Deelnemer 24 vtg'!$D$6</f>
        <v>0</v>
      </c>
      <c r="G400" s="324">
        <f>'Deelnemer 24 vtg'!C31</f>
        <v>0</v>
      </c>
      <c r="H400" s="326">
        <f>'Deelnemer 24 vtg'!F31</f>
        <v>0</v>
      </c>
      <c r="I400" s="326">
        <f>'Deelnemer 24 vtg'!AH31</f>
        <v>0</v>
      </c>
      <c r="J400" s="326">
        <f>'Deelnemer 24 vtg'!AI31</f>
        <v>0</v>
      </c>
      <c r="K400" s="326">
        <f>'Deelnemer 24 vtg'!AJ31</f>
        <v>0</v>
      </c>
      <c r="L400" s="326">
        <f t="shared" si="50"/>
        <v>0</v>
      </c>
      <c r="M400" s="326">
        <f t="shared" si="51"/>
        <v>0</v>
      </c>
      <c r="N400" s="326">
        <f>'Deelnemer 24 vtg'!AM31</f>
        <v>0</v>
      </c>
      <c r="O400" s="326">
        <f>'Deelnemer 24 vtg'!AP31</f>
        <v>0</v>
      </c>
      <c r="P400" s="326">
        <f>'Deelnemer 24 vtg'!AQ31</f>
        <v>0</v>
      </c>
    </row>
    <row r="401" spans="2:17" ht="16.5" customHeight="1" x14ac:dyDescent="0.3">
      <c r="B401" s="447"/>
      <c r="C401" s="294">
        <v>14</v>
      </c>
      <c r="D401" s="325" t="str">
        <f>'Deelnemer 24 vtg'!B32</f>
        <v/>
      </c>
      <c r="E401" s="324" t="str">
        <f>'Deelnemer 24 vtg'!$E$7</f>
        <v>Deelnemer 24</v>
      </c>
      <c r="F401" s="324">
        <f>'Deelnemer 24 vtg'!$D$6</f>
        <v>0</v>
      </c>
      <c r="G401" s="324">
        <f>'Deelnemer 24 vtg'!C32</f>
        <v>0</v>
      </c>
      <c r="H401" s="326">
        <f>'Deelnemer 24 vtg'!F32</f>
        <v>0</v>
      </c>
      <c r="I401" s="326">
        <f>'Deelnemer 24 vtg'!AH32</f>
        <v>0</v>
      </c>
      <c r="J401" s="326">
        <f>'Deelnemer 24 vtg'!AI32</f>
        <v>0</v>
      </c>
      <c r="K401" s="326">
        <f>'Deelnemer 24 vtg'!AJ32</f>
        <v>0</v>
      </c>
      <c r="L401" s="326">
        <f t="shared" si="50"/>
        <v>0</v>
      </c>
      <c r="M401" s="326">
        <f t="shared" si="51"/>
        <v>0</v>
      </c>
      <c r="N401" s="326">
        <f>'Deelnemer 24 vtg'!AM32</f>
        <v>0</v>
      </c>
      <c r="O401" s="326">
        <f>'Deelnemer 24 vtg'!AP32</f>
        <v>0</v>
      </c>
      <c r="P401" s="326">
        <f>'Deelnemer 24 vtg'!AQ32</f>
        <v>0</v>
      </c>
    </row>
    <row r="402" spans="2:17" ht="16.5" customHeight="1" x14ac:dyDescent="0.3">
      <c r="B402" s="447"/>
      <c r="C402" s="294">
        <v>15</v>
      </c>
      <c r="D402" s="325" t="str">
        <f>'Deelnemer 24 vtg'!B33</f>
        <v/>
      </c>
      <c r="E402" s="324" t="str">
        <f>'Deelnemer 24 vtg'!$E$7</f>
        <v>Deelnemer 24</v>
      </c>
      <c r="F402" s="324">
        <f>'Deelnemer 24 vtg'!$D$6</f>
        <v>0</v>
      </c>
      <c r="G402" s="324">
        <f>'Deelnemer 24 vtg'!C33</f>
        <v>0</v>
      </c>
      <c r="H402" s="326">
        <f>'Deelnemer 24 vtg'!F33</f>
        <v>0</v>
      </c>
      <c r="I402" s="326">
        <f>'Deelnemer 24 vtg'!AH33</f>
        <v>0</v>
      </c>
      <c r="J402" s="326">
        <f>'Deelnemer 24 vtg'!AI33</f>
        <v>0</v>
      </c>
      <c r="K402" s="326">
        <f>'Deelnemer 24 vtg'!AJ33</f>
        <v>0</v>
      </c>
      <c r="L402" s="326">
        <f t="shared" si="50"/>
        <v>0</v>
      </c>
      <c r="M402" s="326">
        <f t="shared" si="51"/>
        <v>0</v>
      </c>
      <c r="N402" s="326">
        <f>'Deelnemer 24 vtg'!AM33</f>
        <v>0</v>
      </c>
      <c r="O402" s="326">
        <f>'Deelnemer 24 vtg'!AP33</f>
        <v>0</v>
      </c>
      <c r="P402" s="326">
        <f>'Deelnemer 24 vtg'!AQ33</f>
        <v>0</v>
      </c>
    </row>
    <row r="403" spans="2:17" s="318" customFormat="1" ht="16.5" customHeight="1" x14ac:dyDescent="0.3">
      <c r="B403" s="447">
        <f t="shared" si="47"/>
        <v>24</v>
      </c>
      <c r="C403" s="329">
        <v>1</v>
      </c>
      <c r="D403" s="319" t="str">
        <f>'Deelnemer 25 vtg'!B19</f>
        <v/>
      </c>
      <c r="E403" s="320" t="str">
        <f>'Deelnemer 25 vtg'!$E$7</f>
        <v>Deelnemer 25</v>
      </c>
      <c r="F403" s="320">
        <f>'Deelnemer 25 vtg'!$D$6</f>
        <v>0</v>
      </c>
      <c r="G403" s="320">
        <f>'Deelnemer 25 vtg'!C19</f>
        <v>0</v>
      </c>
      <c r="H403" s="321">
        <f>'Deelnemer 25 vtg'!F19</f>
        <v>0</v>
      </c>
      <c r="I403" s="321">
        <f>'Deelnemer 25 vtg'!AH19</f>
        <v>0</v>
      </c>
      <c r="J403" s="321">
        <f>'Deelnemer 25 vtg'!AI19</f>
        <v>0</v>
      </c>
      <c r="K403" s="321">
        <f>'Deelnemer 25 vtg'!AJ19</f>
        <v>0</v>
      </c>
      <c r="L403" s="321">
        <f>J403*I403</f>
        <v>0</v>
      </c>
      <c r="M403" s="321">
        <f>K403*I403</f>
        <v>0</v>
      </c>
      <c r="N403" s="321">
        <f>'Deelnemer 25 vtg'!AM19</f>
        <v>0</v>
      </c>
      <c r="O403" s="321">
        <f>'Deelnemer 25 vtg'!AP19</f>
        <v>0</v>
      </c>
      <c r="P403" s="321">
        <f>'Deelnemer 25 vtg'!AQ19</f>
        <v>0</v>
      </c>
      <c r="Q403" s="294"/>
    </row>
    <row r="404" spans="2:17" ht="16.5" customHeight="1" x14ac:dyDescent="0.3">
      <c r="B404" s="447"/>
      <c r="C404" s="294">
        <v>2</v>
      </c>
      <c r="D404" s="325" t="str">
        <f>'Deelnemer 25 vtg'!B20</f>
        <v/>
      </c>
      <c r="E404" s="324" t="str">
        <f>'Deelnemer 25 vtg'!$E$7</f>
        <v>Deelnemer 25</v>
      </c>
      <c r="F404" s="324">
        <f>'Deelnemer 25 vtg'!$D$6</f>
        <v>0</v>
      </c>
      <c r="G404" s="324">
        <f>'Deelnemer 25 vtg'!C20</f>
        <v>0</v>
      </c>
      <c r="H404" s="326">
        <f>'Deelnemer 25 vtg'!F20</f>
        <v>0</v>
      </c>
      <c r="I404" s="326">
        <f>'Deelnemer 25 vtg'!AH20</f>
        <v>0</v>
      </c>
      <c r="J404" s="326">
        <f>'Deelnemer 25 vtg'!AI20</f>
        <v>0</v>
      </c>
      <c r="K404" s="326">
        <f>'Deelnemer 25 vtg'!AJ20</f>
        <v>0</v>
      </c>
      <c r="L404" s="326">
        <f t="shared" ref="L404:L417" si="52">J404*I404</f>
        <v>0</v>
      </c>
      <c r="M404" s="326">
        <f t="shared" ref="M404:M417" si="53">K404*I404</f>
        <v>0</v>
      </c>
      <c r="N404" s="326">
        <f>'Deelnemer 25 vtg'!AM20</f>
        <v>0</v>
      </c>
      <c r="O404" s="326">
        <f>'Deelnemer 25 vtg'!AP20</f>
        <v>0</v>
      </c>
      <c r="P404" s="326">
        <f>'Deelnemer 25 vtg'!AQ20</f>
        <v>0</v>
      </c>
    </row>
    <row r="405" spans="2:17" ht="16.5" customHeight="1" x14ac:dyDescent="0.3">
      <c r="B405" s="447"/>
      <c r="C405" s="294">
        <v>3</v>
      </c>
      <c r="D405" s="325" t="str">
        <f>'Deelnemer 25 vtg'!B21</f>
        <v/>
      </c>
      <c r="E405" s="324" t="str">
        <f>'Deelnemer 25 vtg'!$E$7</f>
        <v>Deelnemer 25</v>
      </c>
      <c r="F405" s="324">
        <f>'Deelnemer 25 vtg'!$D$6</f>
        <v>0</v>
      </c>
      <c r="G405" s="324">
        <f>'Deelnemer 25 vtg'!C21</f>
        <v>0</v>
      </c>
      <c r="H405" s="326">
        <f>'Deelnemer 25 vtg'!F21</f>
        <v>0</v>
      </c>
      <c r="I405" s="326">
        <f>'Deelnemer 25 vtg'!AH21</f>
        <v>0</v>
      </c>
      <c r="J405" s="326">
        <f>'Deelnemer 25 vtg'!AI21</f>
        <v>0</v>
      </c>
      <c r="K405" s="326">
        <f>'Deelnemer 25 vtg'!AJ21</f>
        <v>0</v>
      </c>
      <c r="L405" s="326">
        <f t="shared" si="52"/>
        <v>0</v>
      </c>
      <c r="M405" s="326">
        <f t="shared" si="53"/>
        <v>0</v>
      </c>
      <c r="N405" s="326">
        <f>'Deelnemer 25 vtg'!AM21</f>
        <v>0</v>
      </c>
      <c r="O405" s="326">
        <f>'Deelnemer 25 vtg'!AP21</f>
        <v>0</v>
      </c>
      <c r="P405" s="326">
        <f>'Deelnemer 25 vtg'!AQ21</f>
        <v>0</v>
      </c>
    </row>
    <row r="406" spans="2:17" ht="16.5" customHeight="1" x14ac:dyDescent="0.3">
      <c r="B406" s="447"/>
      <c r="C406" s="294">
        <v>4</v>
      </c>
      <c r="D406" s="325" t="str">
        <f>'Deelnemer 25 vtg'!B22</f>
        <v/>
      </c>
      <c r="E406" s="324" t="str">
        <f>'Deelnemer 25 vtg'!$E$7</f>
        <v>Deelnemer 25</v>
      </c>
      <c r="F406" s="324">
        <f>'Deelnemer 25 vtg'!$D$6</f>
        <v>0</v>
      </c>
      <c r="G406" s="324">
        <f>'Deelnemer 25 vtg'!C22</f>
        <v>0</v>
      </c>
      <c r="H406" s="326">
        <f>'Deelnemer 25 vtg'!F22</f>
        <v>0</v>
      </c>
      <c r="I406" s="326">
        <f>'Deelnemer 25 vtg'!AH22</f>
        <v>0</v>
      </c>
      <c r="J406" s="326">
        <f>'Deelnemer 25 vtg'!AI22</f>
        <v>0</v>
      </c>
      <c r="K406" s="326">
        <f>'Deelnemer 25 vtg'!AJ22</f>
        <v>0</v>
      </c>
      <c r="L406" s="326">
        <f t="shared" si="52"/>
        <v>0</v>
      </c>
      <c r="M406" s="326">
        <f t="shared" si="53"/>
        <v>0</v>
      </c>
      <c r="N406" s="326">
        <f>'Deelnemer 25 vtg'!AM22</f>
        <v>0</v>
      </c>
      <c r="O406" s="326">
        <f>'Deelnemer 25 vtg'!AP22</f>
        <v>0</v>
      </c>
      <c r="P406" s="326">
        <f>'Deelnemer 25 vtg'!AQ22</f>
        <v>0</v>
      </c>
    </row>
    <row r="407" spans="2:17" ht="16.5" customHeight="1" x14ac:dyDescent="0.3">
      <c r="B407" s="447"/>
      <c r="C407" s="294">
        <v>5</v>
      </c>
      <c r="D407" s="325" t="str">
        <f>'Deelnemer 25 vtg'!B23</f>
        <v/>
      </c>
      <c r="E407" s="324" t="str">
        <f>'Deelnemer 25 vtg'!$E$7</f>
        <v>Deelnemer 25</v>
      </c>
      <c r="F407" s="324">
        <f>'Deelnemer 25 vtg'!$D$6</f>
        <v>0</v>
      </c>
      <c r="G407" s="324">
        <f>'Deelnemer 25 vtg'!C23</f>
        <v>0</v>
      </c>
      <c r="H407" s="326">
        <f>'Deelnemer 25 vtg'!F23</f>
        <v>0</v>
      </c>
      <c r="I407" s="326">
        <f>'Deelnemer 25 vtg'!AH23</f>
        <v>0</v>
      </c>
      <c r="J407" s="326">
        <f>'Deelnemer 25 vtg'!AI23</f>
        <v>0</v>
      </c>
      <c r="K407" s="326">
        <f>'Deelnemer 25 vtg'!AJ23</f>
        <v>0</v>
      </c>
      <c r="L407" s="326">
        <f t="shared" si="52"/>
        <v>0</v>
      </c>
      <c r="M407" s="326">
        <f t="shared" si="53"/>
        <v>0</v>
      </c>
      <c r="N407" s="326">
        <f>'Deelnemer 25 vtg'!AM23</f>
        <v>0</v>
      </c>
      <c r="O407" s="326">
        <f>'Deelnemer 25 vtg'!AP23</f>
        <v>0</v>
      </c>
      <c r="P407" s="326">
        <f>'Deelnemer 25 vtg'!AQ23</f>
        <v>0</v>
      </c>
    </row>
    <row r="408" spans="2:17" ht="16.5" customHeight="1" x14ac:dyDescent="0.3">
      <c r="B408" s="447"/>
      <c r="C408" s="294">
        <v>6</v>
      </c>
      <c r="D408" s="325" t="str">
        <f>'Deelnemer 25 vtg'!B24</f>
        <v/>
      </c>
      <c r="E408" s="324" t="str">
        <f>'Deelnemer 25 vtg'!$E$7</f>
        <v>Deelnemer 25</v>
      </c>
      <c r="F408" s="324">
        <f>'Deelnemer 25 vtg'!$D$6</f>
        <v>0</v>
      </c>
      <c r="G408" s="324">
        <f>'Deelnemer 25 vtg'!C24</f>
        <v>0</v>
      </c>
      <c r="H408" s="326">
        <f>'Deelnemer 25 vtg'!F24</f>
        <v>0</v>
      </c>
      <c r="I408" s="326">
        <f>'Deelnemer 25 vtg'!AH24</f>
        <v>0</v>
      </c>
      <c r="J408" s="326">
        <f>'Deelnemer 25 vtg'!AI24</f>
        <v>0</v>
      </c>
      <c r="K408" s="326">
        <f>'Deelnemer 25 vtg'!AJ24</f>
        <v>0</v>
      </c>
      <c r="L408" s="326">
        <f t="shared" si="52"/>
        <v>0</v>
      </c>
      <c r="M408" s="326">
        <f t="shared" si="53"/>
        <v>0</v>
      </c>
      <c r="N408" s="326">
        <f>'Deelnemer 25 vtg'!AM24</f>
        <v>0</v>
      </c>
      <c r="O408" s="326">
        <f>'Deelnemer 25 vtg'!AP24</f>
        <v>0</v>
      </c>
      <c r="P408" s="326">
        <f>'Deelnemer 25 vtg'!AQ24</f>
        <v>0</v>
      </c>
    </row>
    <row r="409" spans="2:17" ht="16.5" customHeight="1" x14ac:dyDescent="0.3">
      <c r="B409" s="447"/>
      <c r="C409" s="294">
        <v>7</v>
      </c>
      <c r="D409" s="325" t="str">
        <f>'Deelnemer 25 vtg'!B25</f>
        <v/>
      </c>
      <c r="E409" s="324" t="str">
        <f>'Deelnemer 25 vtg'!$E$7</f>
        <v>Deelnemer 25</v>
      </c>
      <c r="F409" s="324">
        <f>'Deelnemer 25 vtg'!$D$6</f>
        <v>0</v>
      </c>
      <c r="G409" s="324">
        <f>'Deelnemer 25 vtg'!C25</f>
        <v>0</v>
      </c>
      <c r="H409" s="326">
        <f>'Deelnemer 25 vtg'!F25</f>
        <v>0</v>
      </c>
      <c r="I409" s="326">
        <f>'Deelnemer 25 vtg'!AH25</f>
        <v>0</v>
      </c>
      <c r="J409" s="326">
        <f>'Deelnemer 25 vtg'!AI25</f>
        <v>0</v>
      </c>
      <c r="K409" s="326">
        <f>'Deelnemer 25 vtg'!AJ25</f>
        <v>0</v>
      </c>
      <c r="L409" s="326">
        <f t="shared" si="52"/>
        <v>0</v>
      </c>
      <c r="M409" s="326">
        <f t="shared" si="53"/>
        <v>0</v>
      </c>
      <c r="N409" s="326">
        <f>'Deelnemer 25 vtg'!AM25</f>
        <v>0</v>
      </c>
      <c r="O409" s="326">
        <f>'Deelnemer 25 vtg'!AP25</f>
        <v>0</v>
      </c>
      <c r="P409" s="326">
        <f>'Deelnemer 25 vtg'!AQ25</f>
        <v>0</v>
      </c>
    </row>
    <row r="410" spans="2:17" ht="16.5" customHeight="1" x14ac:dyDescent="0.3">
      <c r="B410" s="447"/>
      <c r="C410" s="294">
        <v>8</v>
      </c>
      <c r="D410" s="325" t="str">
        <f>'Deelnemer 25 vtg'!B26</f>
        <v/>
      </c>
      <c r="E410" s="324" t="str">
        <f>'Deelnemer 25 vtg'!$E$7</f>
        <v>Deelnemer 25</v>
      </c>
      <c r="F410" s="324">
        <f>'Deelnemer 25 vtg'!$D$6</f>
        <v>0</v>
      </c>
      <c r="G410" s="324">
        <f>'Deelnemer 25 vtg'!C26</f>
        <v>0</v>
      </c>
      <c r="H410" s="326">
        <f>'Deelnemer 25 vtg'!F26</f>
        <v>0</v>
      </c>
      <c r="I410" s="326">
        <f>'Deelnemer 25 vtg'!AH26</f>
        <v>0</v>
      </c>
      <c r="J410" s="326">
        <f>'Deelnemer 25 vtg'!AI26</f>
        <v>0</v>
      </c>
      <c r="K410" s="326">
        <f>'Deelnemer 25 vtg'!AJ26</f>
        <v>0</v>
      </c>
      <c r="L410" s="326">
        <f t="shared" si="52"/>
        <v>0</v>
      </c>
      <c r="M410" s="326">
        <f t="shared" si="53"/>
        <v>0</v>
      </c>
      <c r="N410" s="326">
        <f>'Deelnemer 25 vtg'!AM26</f>
        <v>0</v>
      </c>
      <c r="O410" s="326">
        <f>'Deelnemer 25 vtg'!AP26</f>
        <v>0</v>
      </c>
      <c r="P410" s="326">
        <f>'Deelnemer 25 vtg'!AQ26</f>
        <v>0</v>
      </c>
    </row>
    <row r="411" spans="2:17" ht="16.5" customHeight="1" x14ac:dyDescent="0.3">
      <c r="B411" s="447"/>
      <c r="C411" s="294">
        <v>9</v>
      </c>
      <c r="D411" s="325" t="str">
        <f>'Deelnemer 25 vtg'!B27</f>
        <v/>
      </c>
      <c r="E411" s="324" t="str">
        <f>'Deelnemer 25 vtg'!$E$7</f>
        <v>Deelnemer 25</v>
      </c>
      <c r="F411" s="324">
        <f>'Deelnemer 25 vtg'!$D$6</f>
        <v>0</v>
      </c>
      <c r="G411" s="324">
        <f>'Deelnemer 25 vtg'!C27</f>
        <v>0</v>
      </c>
      <c r="H411" s="326">
        <f>'Deelnemer 25 vtg'!F27</f>
        <v>0</v>
      </c>
      <c r="I411" s="326">
        <f>'Deelnemer 25 vtg'!AH27</f>
        <v>0</v>
      </c>
      <c r="J411" s="326">
        <f>'Deelnemer 25 vtg'!AI27</f>
        <v>0</v>
      </c>
      <c r="K411" s="326">
        <f>'Deelnemer 25 vtg'!AJ27</f>
        <v>0</v>
      </c>
      <c r="L411" s="326">
        <f t="shared" si="52"/>
        <v>0</v>
      </c>
      <c r="M411" s="326">
        <f t="shared" si="53"/>
        <v>0</v>
      </c>
      <c r="N411" s="326">
        <f>'Deelnemer 25 vtg'!AM27</f>
        <v>0</v>
      </c>
      <c r="O411" s="326">
        <f>'Deelnemer 25 vtg'!AP27</f>
        <v>0</v>
      </c>
      <c r="P411" s="326">
        <f>'Deelnemer 25 vtg'!AQ27</f>
        <v>0</v>
      </c>
    </row>
    <row r="412" spans="2:17" ht="16.5" customHeight="1" x14ac:dyDescent="0.3">
      <c r="B412" s="447"/>
      <c r="C412" s="294">
        <v>10</v>
      </c>
      <c r="D412" s="325" t="str">
        <f>'Deelnemer 25 vtg'!B28</f>
        <v/>
      </c>
      <c r="E412" s="324" t="str">
        <f>'Deelnemer 25 vtg'!$E$7</f>
        <v>Deelnemer 25</v>
      </c>
      <c r="F412" s="324">
        <f>'Deelnemer 25 vtg'!$D$6</f>
        <v>0</v>
      </c>
      <c r="G412" s="324">
        <f>'Deelnemer 25 vtg'!C28</f>
        <v>0</v>
      </c>
      <c r="H412" s="326">
        <f>'Deelnemer 25 vtg'!F28</f>
        <v>0</v>
      </c>
      <c r="I412" s="326">
        <f>'Deelnemer 25 vtg'!AH28</f>
        <v>0</v>
      </c>
      <c r="J412" s="326">
        <f>'Deelnemer 25 vtg'!AI28</f>
        <v>0</v>
      </c>
      <c r="K412" s="326">
        <f>'Deelnemer 25 vtg'!AJ28</f>
        <v>0</v>
      </c>
      <c r="L412" s="326">
        <f t="shared" si="52"/>
        <v>0</v>
      </c>
      <c r="M412" s="326">
        <f t="shared" si="53"/>
        <v>0</v>
      </c>
      <c r="N412" s="326">
        <f>'Deelnemer 25 vtg'!AM28</f>
        <v>0</v>
      </c>
      <c r="O412" s="326">
        <f>'Deelnemer 25 vtg'!AP28</f>
        <v>0</v>
      </c>
      <c r="P412" s="326">
        <f>'Deelnemer 25 vtg'!AQ28</f>
        <v>0</v>
      </c>
    </row>
    <row r="413" spans="2:17" ht="16.5" customHeight="1" x14ac:dyDescent="0.3">
      <c r="B413" s="447"/>
      <c r="C413" s="294">
        <v>11</v>
      </c>
      <c r="D413" s="325" t="str">
        <f>'Deelnemer 25 vtg'!B29</f>
        <v/>
      </c>
      <c r="E413" s="324" t="str">
        <f>'Deelnemer 25 vtg'!$E$7</f>
        <v>Deelnemer 25</v>
      </c>
      <c r="F413" s="324">
        <f>'Deelnemer 25 vtg'!$D$6</f>
        <v>0</v>
      </c>
      <c r="G413" s="324">
        <f>'Deelnemer 25 vtg'!C29</f>
        <v>0</v>
      </c>
      <c r="H413" s="326">
        <f>'Deelnemer 25 vtg'!F29</f>
        <v>0</v>
      </c>
      <c r="I413" s="326">
        <f>'Deelnemer 25 vtg'!AH29</f>
        <v>0</v>
      </c>
      <c r="J413" s="326">
        <f>'Deelnemer 25 vtg'!AI29</f>
        <v>0</v>
      </c>
      <c r="K413" s="326">
        <f>'Deelnemer 25 vtg'!AJ29</f>
        <v>0</v>
      </c>
      <c r="L413" s="326">
        <f t="shared" si="52"/>
        <v>0</v>
      </c>
      <c r="M413" s="326">
        <f t="shared" si="53"/>
        <v>0</v>
      </c>
      <c r="N413" s="326">
        <f>'Deelnemer 25 vtg'!AM29</f>
        <v>0</v>
      </c>
      <c r="O413" s="326">
        <f>'Deelnemer 25 vtg'!AP29</f>
        <v>0</v>
      </c>
      <c r="P413" s="326">
        <f>'Deelnemer 25 vtg'!AQ29</f>
        <v>0</v>
      </c>
    </row>
    <row r="414" spans="2:17" ht="16.5" customHeight="1" x14ac:dyDescent="0.3">
      <c r="B414" s="447"/>
      <c r="C414" s="294">
        <v>12</v>
      </c>
      <c r="D414" s="325" t="str">
        <f>'Deelnemer 25 vtg'!B30</f>
        <v/>
      </c>
      <c r="E414" s="324" t="str">
        <f>'Deelnemer 25 vtg'!$E$7</f>
        <v>Deelnemer 25</v>
      </c>
      <c r="F414" s="324">
        <f>'Deelnemer 25 vtg'!$D$6</f>
        <v>0</v>
      </c>
      <c r="G414" s="324">
        <f>'Deelnemer 25 vtg'!C30</f>
        <v>0</v>
      </c>
      <c r="H414" s="326">
        <f>'Deelnemer 25 vtg'!F30</f>
        <v>0</v>
      </c>
      <c r="I414" s="326">
        <f>'Deelnemer 25 vtg'!AH30</f>
        <v>0</v>
      </c>
      <c r="J414" s="326">
        <f>'Deelnemer 25 vtg'!AI30</f>
        <v>0</v>
      </c>
      <c r="K414" s="326">
        <f>'Deelnemer 25 vtg'!AJ30</f>
        <v>0</v>
      </c>
      <c r="L414" s="326">
        <f t="shared" si="52"/>
        <v>0</v>
      </c>
      <c r="M414" s="326">
        <f t="shared" si="53"/>
        <v>0</v>
      </c>
      <c r="N414" s="326">
        <f>'Deelnemer 25 vtg'!AM30</f>
        <v>0</v>
      </c>
      <c r="O414" s="326">
        <f>'Deelnemer 25 vtg'!AP30</f>
        <v>0</v>
      </c>
      <c r="P414" s="326">
        <f>'Deelnemer 25 vtg'!AQ30</f>
        <v>0</v>
      </c>
    </row>
    <row r="415" spans="2:17" ht="16.5" customHeight="1" x14ac:dyDescent="0.3">
      <c r="B415" s="447"/>
      <c r="C415" s="294">
        <v>13</v>
      </c>
      <c r="D415" s="325" t="str">
        <f>'Deelnemer 25 vtg'!B31</f>
        <v/>
      </c>
      <c r="E415" s="324" t="str">
        <f>'Deelnemer 25 vtg'!$E$7</f>
        <v>Deelnemer 25</v>
      </c>
      <c r="F415" s="324">
        <f>'Deelnemer 25 vtg'!$D$6</f>
        <v>0</v>
      </c>
      <c r="G415" s="324">
        <f>'Deelnemer 25 vtg'!C31</f>
        <v>0</v>
      </c>
      <c r="H415" s="326">
        <f>'Deelnemer 25 vtg'!F31</f>
        <v>0</v>
      </c>
      <c r="I415" s="326">
        <f>'Deelnemer 25 vtg'!AH31</f>
        <v>0</v>
      </c>
      <c r="J415" s="326">
        <f>'Deelnemer 25 vtg'!AI31</f>
        <v>0</v>
      </c>
      <c r="K415" s="326">
        <f>'Deelnemer 25 vtg'!AJ31</f>
        <v>0</v>
      </c>
      <c r="L415" s="326">
        <f t="shared" si="52"/>
        <v>0</v>
      </c>
      <c r="M415" s="326">
        <f t="shared" si="53"/>
        <v>0</v>
      </c>
      <c r="N415" s="326">
        <f>'Deelnemer 25 vtg'!AM31</f>
        <v>0</v>
      </c>
      <c r="O415" s="326">
        <f>'Deelnemer 25 vtg'!AP31</f>
        <v>0</v>
      </c>
      <c r="P415" s="326">
        <f>'Deelnemer 25 vtg'!AQ31</f>
        <v>0</v>
      </c>
    </row>
    <row r="416" spans="2:17" ht="16.5" customHeight="1" x14ac:dyDescent="0.3">
      <c r="B416" s="447"/>
      <c r="C416" s="294">
        <v>14</v>
      </c>
      <c r="D416" s="325" t="str">
        <f>'Deelnemer 25 vtg'!B32</f>
        <v/>
      </c>
      <c r="E416" s="324" t="str">
        <f>'Deelnemer 25 vtg'!$E$7</f>
        <v>Deelnemer 25</v>
      </c>
      <c r="F416" s="324">
        <f>'Deelnemer 25 vtg'!$D$6</f>
        <v>0</v>
      </c>
      <c r="G416" s="324">
        <f>'Deelnemer 25 vtg'!C32</f>
        <v>0</v>
      </c>
      <c r="H416" s="326">
        <f>'Deelnemer 25 vtg'!F32</f>
        <v>0</v>
      </c>
      <c r="I416" s="326">
        <f>'Deelnemer 25 vtg'!AH32</f>
        <v>0</v>
      </c>
      <c r="J416" s="326">
        <f>'Deelnemer 25 vtg'!AI32</f>
        <v>0</v>
      </c>
      <c r="K416" s="326">
        <f>'Deelnemer 25 vtg'!AJ32</f>
        <v>0</v>
      </c>
      <c r="L416" s="326">
        <f t="shared" si="52"/>
        <v>0</v>
      </c>
      <c r="M416" s="326">
        <f t="shared" si="53"/>
        <v>0</v>
      </c>
      <c r="N416" s="326">
        <f>'Deelnemer 25 vtg'!AM32</f>
        <v>0</v>
      </c>
      <c r="O416" s="326">
        <f>'Deelnemer 25 vtg'!AP32</f>
        <v>0</v>
      </c>
      <c r="P416" s="326">
        <f>'Deelnemer 25 vtg'!AQ32</f>
        <v>0</v>
      </c>
    </row>
    <row r="417" spans="2:17" ht="16.5" customHeight="1" x14ac:dyDescent="0.3">
      <c r="B417" s="447"/>
      <c r="C417" s="294">
        <v>15</v>
      </c>
      <c r="D417" s="325" t="str">
        <f>'Deelnemer 25 vtg'!B33</f>
        <v/>
      </c>
      <c r="E417" s="324" t="str">
        <f>'Deelnemer 25 vtg'!$E$7</f>
        <v>Deelnemer 25</v>
      </c>
      <c r="F417" s="324">
        <f>'Deelnemer 25 vtg'!$D$6</f>
        <v>0</v>
      </c>
      <c r="G417" s="324">
        <f>'Deelnemer 25 vtg'!C33</f>
        <v>0</v>
      </c>
      <c r="H417" s="326">
        <f>'Deelnemer 25 vtg'!F33</f>
        <v>0</v>
      </c>
      <c r="I417" s="326">
        <f>'Deelnemer 25 vtg'!AH33</f>
        <v>0</v>
      </c>
      <c r="J417" s="326">
        <f>'Deelnemer 25 vtg'!AI33</f>
        <v>0</v>
      </c>
      <c r="K417" s="326">
        <f>'Deelnemer 25 vtg'!AJ33</f>
        <v>0</v>
      </c>
      <c r="L417" s="326">
        <f t="shared" si="52"/>
        <v>0</v>
      </c>
      <c r="M417" s="326">
        <f t="shared" si="53"/>
        <v>0</v>
      </c>
      <c r="N417" s="326">
        <f>'Deelnemer 25 vtg'!AM33</f>
        <v>0</v>
      </c>
      <c r="O417" s="326">
        <f>'Deelnemer 25 vtg'!AP33</f>
        <v>0</v>
      </c>
      <c r="P417" s="326">
        <f>'Deelnemer 25 vtg'!AQ33</f>
        <v>0</v>
      </c>
    </row>
    <row r="418" spans="2:17" s="318" customFormat="1" ht="16.5" customHeight="1" x14ac:dyDescent="0.3">
      <c r="B418" s="329"/>
      <c r="E418" s="331"/>
      <c r="F418" s="331"/>
      <c r="G418" s="331"/>
      <c r="J418" s="332"/>
      <c r="K418" s="332"/>
      <c r="L418" s="332"/>
      <c r="M418" s="332"/>
      <c r="N418" s="332"/>
      <c r="O418" s="332"/>
      <c r="P418" s="332">
        <f>SUM(P58:P417)</f>
        <v>0</v>
      </c>
      <c r="Q418" s="294"/>
    </row>
    <row r="419" spans="2:17" ht="16.5" customHeight="1" x14ac:dyDescent="0.3">
      <c r="B419" s="333"/>
    </row>
    <row r="420" spans="2:17" ht="16.5" customHeight="1" x14ac:dyDescent="0.3">
      <c r="B420" s="333"/>
    </row>
    <row r="421" spans="2:17" ht="16.5" customHeight="1" x14ac:dyDescent="0.3">
      <c r="B421" s="333"/>
    </row>
    <row r="422" spans="2:17" ht="16.5" customHeight="1" x14ac:dyDescent="0.3">
      <c r="B422" s="333"/>
    </row>
    <row r="423" spans="2:17" ht="16.5" customHeight="1" x14ac:dyDescent="0.3">
      <c r="B423" s="333"/>
    </row>
    <row r="424" spans="2:17" ht="16.5" customHeight="1" x14ac:dyDescent="0.3">
      <c r="B424" s="333"/>
    </row>
    <row r="425" spans="2:17" ht="16.5" customHeight="1" x14ac:dyDescent="0.3">
      <c r="B425" s="333"/>
    </row>
    <row r="426" spans="2:17" ht="16.5" customHeight="1" x14ac:dyDescent="0.3">
      <c r="B426" s="333"/>
    </row>
    <row r="427" spans="2:17" ht="16.5" customHeight="1" x14ac:dyDescent="0.3">
      <c r="B427" s="333"/>
    </row>
    <row r="428" spans="2:17" ht="16.5" customHeight="1" x14ac:dyDescent="0.3">
      <c r="B428" s="333"/>
    </row>
    <row r="429" spans="2:17" ht="16.5" customHeight="1" x14ac:dyDescent="0.3">
      <c r="B429" s="333"/>
    </row>
    <row r="430" spans="2:17" ht="16.5" customHeight="1" x14ac:dyDescent="0.3">
      <c r="B430" s="333"/>
    </row>
    <row r="431" spans="2:17" ht="16.5" customHeight="1" x14ac:dyDescent="0.3">
      <c r="B431" s="333"/>
    </row>
    <row r="432" spans="2:17" ht="16.5" customHeight="1" x14ac:dyDescent="0.3">
      <c r="B432" s="333"/>
    </row>
    <row r="433" spans="2:2" ht="16.5" customHeight="1" x14ac:dyDescent="0.3">
      <c r="B433" s="333"/>
    </row>
    <row r="434" spans="2:2" ht="16.5" customHeight="1" x14ac:dyDescent="0.3">
      <c r="B434" s="333"/>
    </row>
    <row r="435" spans="2:2" ht="16.5" customHeight="1" x14ac:dyDescent="0.3">
      <c r="B435" s="333"/>
    </row>
    <row r="436" spans="2:2" ht="16.5" customHeight="1" x14ac:dyDescent="0.3">
      <c r="B436" s="333"/>
    </row>
    <row r="437" spans="2:2" ht="16.5" customHeight="1" x14ac:dyDescent="0.3">
      <c r="B437" s="333"/>
    </row>
    <row r="438" spans="2:2" ht="16.5" customHeight="1" x14ac:dyDescent="0.3">
      <c r="B438" s="333"/>
    </row>
    <row r="439" spans="2:2" ht="16.5" customHeight="1" x14ac:dyDescent="0.3">
      <c r="B439" s="333"/>
    </row>
    <row r="440" spans="2:2" ht="16.5" customHeight="1" x14ac:dyDescent="0.3">
      <c r="B440" s="333"/>
    </row>
    <row r="441" spans="2:2" ht="16.5" customHeight="1" x14ac:dyDescent="0.3">
      <c r="B441" s="333"/>
    </row>
    <row r="442" spans="2:2" ht="16.5" customHeight="1" x14ac:dyDescent="0.3">
      <c r="B442" s="333"/>
    </row>
    <row r="443" spans="2:2" ht="16.5" customHeight="1" x14ac:dyDescent="0.3">
      <c r="B443" s="333"/>
    </row>
    <row r="444" spans="2:2" ht="16.5" customHeight="1" x14ac:dyDescent="0.3">
      <c r="B444" s="333"/>
    </row>
    <row r="445" spans="2:2" ht="16.5" customHeight="1" x14ac:dyDescent="0.3">
      <c r="B445" s="333"/>
    </row>
    <row r="446" spans="2:2" ht="16.5" customHeight="1" x14ac:dyDescent="0.3">
      <c r="B446" s="333"/>
    </row>
    <row r="447" spans="2:2" ht="16.5" customHeight="1" x14ac:dyDescent="0.3">
      <c r="B447" s="333"/>
    </row>
    <row r="448" spans="2:2" ht="16.5" customHeight="1" x14ac:dyDescent="0.3">
      <c r="B448" s="333"/>
    </row>
    <row r="449" spans="2:2" x14ac:dyDescent="0.3">
      <c r="B449" s="333"/>
    </row>
    <row r="450" spans="2:2" x14ac:dyDescent="0.3">
      <c r="B450" s="333"/>
    </row>
    <row r="451" spans="2:2" x14ac:dyDescent="0.3">
      <c r="B451" s="333"/>
    </row>
    <row r="452" spans="2:2" x14ac:dyDescent="0.3">
      <c r="B452" s="333"/>
    </row>
    <row r="453" spans="2:2" x14ac:dyDescent="0.3">
      <c r="B453" s="333"/>
    </row>
    <row r="454" spans="2:2" x14ac:dyDescent="0.3">
      <c r="B454" s="333"/>
    </row>
    <row r="455" spans="2:2" x14ac:dyDescent="0.3">
      <c r="B455" s="333"/>
    </row>
    <row r="456" spans="2:2" x14ac:dyDescent="0.3">
      <c r="B456" s="333"/>
    </row>
    <row r="457" spans="2:2" x14ac:dyDescent="0.3">
      <c r="B457" s="333"/>
    </row>
    <row r="458" spans="2:2" x14ac:dyDescent="0.3">
      <c r="B458" s="333"/>
    </row>
    <row r="459" spans="2:2" x14ac:dyDescent="0.3">
      <c r="B459" s="333"/>
    </row>
    <row r="460" spans="2:2" x14ac:dyDescent="0.3">
      <c r="B460" s="333"/>
    </row>
    <row r="461" spans="2:2" x14ac:dyDescent="0.3">
      <c r="B461" s="333"/>
    </row>
    <row r="462" spans="2:2" x14ac:dyDescent="0.3">
      <c r="B462" s="333"/>
    </row>
    <row r="463" spans="2:2" x14ac:dyDescent="0.3">
      <c r="B463" s="333"/>
    </row>
    <row r="464" spans="2:2" x14ac:dyDescent="0.3">
      <c r="B464" s="333"/>
    </row>
    <row r="465" spans="2:2" x14ac:dyDescent="0.3">
      <c r="B465" s="333"/>
    </row>
    <row r="466" spans="2:2" x14ac:dyDescent="0.3">
      <c r="B466" s="333"/>
    </row>
    <row r="467" spans="2:2" x14ac:dyDescent="0.3">
      <c r="B467" s="333"/>
    </row>
    <row r="468" spans="2:2" x14ac:dyDescent="0.3">
      <c r="B468" s="333"/>
    </row>
    <row r="469" spans="2:2" x14ac:dyDescent="0.3">
      <c r="B469" s="333"/>
    </row>
    <row r="470" spans="2:2" x14ac:dyDescent="0.3">
      <c r="B470" s="333"/>
    </row>
    <row r="471" spans="2:2" x14ac:dyDescent="0.3">
      <c r="B471" s="333"/>
    </row>
    <row r="472" spans="2:2" x14ac:dyDescent="0.3">
      <c r="B472" s="333"/>
    </row>
    <row r="473" spans="2:2" x14ac:dyDescent="0.3">
      <c r="B473" s="333"/>
    </row>
    <row r="474" spans="2:2" x14ac:dyDescent="0.3">
      <c r="B474" s="333"/>
    </row>
    <row r="475" spans="2:2" x14ac:dyDescent="0.3">
      <c r="B475" s="333"/>
    </row>
    <row r="476" spans="2:2" x14ac:dyDescent="0.3">
      <c r="B476" s="333"/>
    </row>
    <row r="477" spans="2:2" x14ac:dyDescent="0.3">
      <c r="B477" s="333"/>
    </row>
    <row r="478" spans="2:2" x14ac:dyDescent="0.3">
      <c r="B478" s="333"/>
    </row>
    <row r="479" spans="2:2" x14ac:dyDescent="0.3">
      <c r="B479" s="333"/>
    </row>
    <row r="480" spans="2:2" x14ac:dyDescent="0.3">
      <c r="B480" s="333"/>
    </row>
    <row r="481" spans="2:2" x14ac:dyDescent="0.3">
      <c r="B481" s="333"/>
    </row>
    <row r="482" spans="2:2" x14ac:dyDescent="0.3">
      <c r="B482" s="333"/>
    </row>
    <row r="483" spans="2:2" x14ac:dyDescent="0.3">
      <c r="B483" s="333"/>
    </row>
    <row r="484" spans="2:2" x14ac:dyDescent="0.3">
      <c r="B484" s="333"/>
    </row>
    <row r="485" spans="2:2" x14ac:dyDescent="0.3">
      <c r="B485" s="333"/>
    </row>
    <row r="486" spans="2:2" x14ac:dyDescent="0.3">
      <c r="B486" s="333"/>
    </row>
    <row r="487" spans="2:2" x14ac:dyDescent="0.3">
      <c r="B487" s="333"/>
    </row>
    <row r="488" spans="2:2" x14ac:dyDescent="0.3">
      <c r="B488" s="333"/>
    </row>
    <row r="489" spans="2:2" x14ac:dyDescent="0.3">
      <c r="B489" s="333"/>
    </row>
    <row r="490" spans="2:2" x14ac:dyDescent="0.3">
      <c r="B490" s="333"/>
    </row>
    <row r="491" spans="2:2" x14ac:dyDescent="0.3">
      <c r="B491" s="333"/>
    </row>
    <row r="492" spans="2:2" x14ac:dyDescent="0.3">
      <c r="B492" s="333"/>
    </row>
    <row r="493" spans="2:2" x14ac:dyDescent="0.3">
      <c r="B493" s="333"/>
    </row>
    <row r="494" spans="2:2" x14ac:dyDescent="0.3">
      <c r="B494" s="333"/>
    </row>
    <row r="495" spans="2:2" x14ac:dyDescent="0.3">
      <c r="B495" s="333"/>
    </row>
    <row r="496" spans="2:2" x14ac:dyDescent="0.3">
      <c r="B496" s="333"/>
    </row>
    <row r="497" spans="2:2" x14ac:dyDescent="0.3">
      <c r="B497" s="333"/>
    </row>
    <row r="498" spans="2:2" x14ac:dyDescent="0.3">
      <c r="B498" s="333"/>
    </row>
    <row r="499" spans="2:2" x14ac:dyDescent="0.3">
      <c r="B499" s="333"/>
    </row>
    <row r="500" spans="2:2" x14ac:dyDescent="0.3">
      <c r="B500" s="333"/>
    </row>
    <row r="501" spans="2:2" x14ac:dyDescent="0.3">
      <c r="B501" s="333"/>
    </row>
    <row r="502" spans="2:2" x14ac:dyDescent="0.3">
      <c r="B502" s="333"/>
    </row>
    <row r="503" spans="2:2" x14ac:dyDescent="0.3">
      <c r="B503" s="333"/>
    </row>
    <row r="504" spans="2:2" x14ac:dyDescent="0.3">
      <c r="B504" s="333"/>
    </row>
    <row r="505" spans="2:2" x14ac:dyDescent="0.3">
      <c r="B505" s="333"/>
    </row>
    <row r="506" spans="2:2" x14ac:dyDescent="0.3">
      <c r="B506" s="333"/>
    </row>
    <row r="507" spans="2:2" x14ac:dyDescent="0.3">
      <c r="B507" s="333"/>
    </row>
    <row r="508" spans="2:2" x14ac:dyDescent="0.3">
      <c r="B508" s="333"/>
    </row>
    <row r="509" spans="2:2" x14ac:dyDescent="0.3">
      <c r="B509" s="333"/>
    </row>
    <row r="510" spans="2:2" x14ac:dyDescent="0.3">
      <c r="B510" s="333"/>
    </row>
    <row r="511" spans="2:2" x14ac:dyDescent="0.3">
      <c r="B511" s="333"/>
    </row>
    <row r="512" spans="2:2" x14ac:dyDescent="0.3">
      <c r="B512" s="333"/>
    </row>
    <row r="513" spans="2:2" x14ac:dyDescent="0.3">
      <c r="B513" s="333"/>
    </row>
    <row r="514" spans="2:2" x14ac:dyDescent="0.3">
      <c r="B514" s="333"/>
    </row>
    <row r="515" spans="2:2" x14ac:dyDescent="0.3">
      <c r="B515" s="333"/>
    </row>
    <row r="516" spans="2:2" x14ac:dyDescent="0.3">
      <c r="B516" s="333"/>
    </row>
    <row r="517" spans="2:2" x14ac:dyDescent="0.3">
      <c r="B517" s="333"/>
    </row>
    <row r="518" spans="2:2" x14ac:dyDescent="0.3">
      <c r="B518" s="333"/>
    </row>
    <row r="519" spans="2:2" x14ac:dyDescent="0.3">
      <c r="B519" s="333"/>
    </row>
    <row r="520" spans="2:2" x14ac:dyDescent="0.3">
      <c r="B520" s="333"/>
    </row>
    <row r="521" spans="2:2" x14ac:dyDescent="0.3">
      <c r="B521" s="333"/>
    </row>
    <row r="522" spans="2:2" x14ac:dyDescent="0.3">
      <c r="B522" s="333"/>
    </row>
    <row r="523" spans="2:2" x14ac:dyDescent="0.3">
      <c r="B523" s="333"/>
    </row>
    <row r="524" spans="2:2" x14ac:dyDescent="0.3">
      <c r="B524" s="333"/>
    </row>
    <row r="525" spans="2:2" x14ac:dyDescent="0.3">
      <c r="B525" s="333"/>
    </row>
    <row r="526" spans="2:2" x14ac:dyDescent="0.3">
      <c r="B526" s="333"/>
    </row>
    <row r="527" spans="2:2" x14ac:dyDescent="0.3">
      <c r="B527" s="333"/>
    </row>
    <row r="528" spans="2:2" x14ac:dyDescent="0.3">
      <c r="B528" s="333"/>
    </row>
    <row r="529" spans="2:2" x14ac:dyDescent="0.3">
      <c r="B529" s="333"/>
    </row>
    <row r="530" spans="2:2" x14ac:dyDescent="0.3">
      <c r="B530" s="333"/>
    </row>
    <row r="531" spans="2:2" x14ac:dyDescent="0.3">
      <c r="B531" s="333"/>
    </row>
    <row r="532" spans="2:2" x14ac:dyDescent="0.3">
      <c r="B532" s="333"/>
    </row>
    <row r="533" spans="2:2" x14ac:dyDescent="0.3">
      <c r="B533" s="333"/>
    </row>
    <row r="534" spans="2:2" x14ac:dyDescent="0.3">
      <c r="B534" s="333"/>
    </row>
    <row r="535" spans="2:2" x14ac:dyDescent="0.3">
      <c r="B535" s="333"/>
    </row>
    <row r="536" spans="2:2" x14ac:dyDescent="0.3">
      <c r="B536" s="333"/>
    </row>
    <row r="537" spans="2:2" x14ac:dyDescent="0.3">
      <c r="B537" s="333"/>
    </row>
    <row r="538" spans="2:2" x14ac:dyDescent="0.3">
      <c r="B538" s="333"/>
    </row>
    <row r="539" spans="2:2" x14ac:dyDescent="0.3">
      <c r="B539" s="333"/>
    </row>
    <row r="540" spans="2:2" x14ac:dyDescent="0.3">
      <c r="B540" s="333"/>
    </row>
    <row r="541" spans="2:2" x14ac:dyDescent="0.3">
      <c r="B541" s="333"/>
    </row>
    <row r="542" spans="2:2" x14ac:dyDescent="0.3">
      <c r="B542" s="333"/>
    </row>
    <row r="543" spans="2:2" x14ac:dyDescent="0.3">
      <c r="B543" s="333"/>
    </row>
    <row r="544" spans="2:2" x14ac:dyDescent="0.3">
      <c r="B544" s="333"/>
    </row>
    <row r="545" spans="2:2" x14ac:dyDescent="0.3">
      <c r="B545" s="333"/>
    </row>
    <row r="546" spans="2:2" x14ac:dyDescent="0.3">
      <c r="B546" s="333"/>
    </row>
    <row r="547" spans="2:2" x14ac:dyDescent="0.3">
      <c r="B547" s="333"/>
    </row>
    <row r="548" spans="2:2" x14ac:dyDescent="0.3">
      <c r="B548" s="333"/>
    </row>
    <row r="549" spans="2:2" x14ac:dyDescent="0.3">
      <c r="B549" s="333"/>
    </row>
    <row r="550" spans="2:2" x14ac:dyDescent="0.3">
      <c r="B550" s="333"/>
    </row>
    <row r="551" spans="2:2" x14ac:dyDescent="0.3">
      <c r="B551" s="333"/>
    </row>
    <row r="552" spans="2:2" x14ac:dyDescent="0.3">
      <c r="B552" s="333"/>
    </row>
    <row r="553" spans="2:2" x14ac:dyDescent="0.3">
      <c r="B553" s="333"/>
    </row>
    <row r="554" spans="2:2" x14ac:dyDescent="0.3">
      <c r="B554" s="333"/>
    </row>
    <row r="555" spans="2:2" x14ac:dyDescent="0.3">
      <c r="B555" s="333"/>
    </row>
    <row r="556" spans="2:2" x14ac:dyDescent="0.3">
      <c r="B556" s="333"/>
    </row>
    <row r="557" spans="2:2" x14ac:dyDescent="0.3">
      <c r="B557" s="333"/>
    </row>
    <row r="558" spans="2:2" x14ac:dyDescent="0.3">
      <c r="B558" s="333"/>
    </row>
  </sheetData>
  <sheetProtection algorithmName="SHA-512" hashValue="euFbm4qVqdRGWilGmRbwiAlZaB7o94wLpLeDDA+XLB2slCQb7dHonBk6J67yVld1baATp2VrPYJCD7/KVB4Pow==" saltValue="NDv4PHqsHpuiyBTLeDubIA==" spinCount="100000" sheet="1" selectLockedCells="1"/>
  <mergeCells count="24">
    <mergeCell ref="B223:B237"/>
    <mergeCell ref="B58:B72"/>
    <mergeCell ref="B73:B87"/>
    <mergeCell ref="B88:B102"/>
    <mergeCell ref="B103:B117"/>
    <mergeCell ref="B118:B132"/>
    <mergeCell ref="B133:B147"/>
    <mergeCell ref="B148:B162"/>
    <mergeCell ref="B163:B177"/>
    <mergeCell ref="B178:B192"/>
    <mergeCell ref="B193:B207"/>
    <mergeCell ref="B208:B222"/>
    <mergeCell ref="B403:B417"/>
    <mergeCell ref="B238:B252"/>
    <mergeCell ref="B253:B267"/>
    <mergeCell ref="B268:B282"/>
    <mergeCell ref="B283:B297"/>
    <mergeCell ref="B298:B312"/>
    <mergeCell ref="B313:B327"/>
    <mergeCell ref="B328:B342"/>
    <mergeCell ref="B343:B357"/>
    <mergeCell ref="B358:B372"/>
    <mergeCell ref="B373:B387"/>
    <mergeCell ref="B388:B402"/>
  </mergeCells>
  <pageMargins left="0.7" right="0.7" top="0.75" bottom="0.75" header="0.3" footer="0.3"/>
  <pageSetup paperSize="9" scale="3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B1:M79"/>
  <sheetViews>
    <sheetView showGridLines="0" zoomScale="80" zoomScaleNormal="80" workbookViewId="0">
      <selection activeCell="C7" sqref="C7"/>
    </sheetView>
  </sheetViews>
  <sheetFormatPr defaultColWidth="14.44140625" defaultRowHeight="15" customHeight="1" x14ac:dyDescent="0.3"/>
  <cols>
    <col min="1" max="1" width="3.5546875" style="67" customWidth="1"/>
    <col min="2" max="2" width="3.5546875" style="61" customWidth="1"/>
    <col min="3" max="3" width="24.5546875" style="68" customWidth="1"/>
    <col min="4" max="4" width="24.5546875" style="67" customWidth="1"/>
    <col min="5" max="5" width="20.5546875" style="67" customWidth="1"/>
    <col min="6" max="6" width="26.33203125" style="67" customWidth="1"/>
    <col min="7" max="7" width="31.6640625" style="67" customWidth="1"/>
    <col min="8" max="8" width="29.6640625" style="67" customWidth="1"/>
    <col min="9" max="9" width="31.44140625" style="67" customWidth="1"/>
    <col min="10" max="10" width="22.5546875" style="67" customWidth="1"/>
    <col min="11" max="11" width="21.44140625" style="67" customWidth="1"/>
    <col min="12" max="12" width="4.88671875" style="61" customWidth="1"/>
    <col min="13" max="28" width="9.109375" style="67" customWidth="1"/>
    <col min="29" max="16384" width="14.44140625" style="67"/>
  </cols>
  <sheetData>
    <row r="1" spans="2:13" ht="24" customHeight="1" x14ac:dyDescent="0.3">
      <c r="C1" s="61"/>
      <c r="D1" s="66"/>
      <c r="E1" s="66"/>
      <c r="F1" s="66"/>
      <c r="G1" s="66"/>
      <c r="H1" s="66"/>
      <c r="I1" s="66"/>
      <c r="J1" s="66"/>
      <c r="K1" s="66"/>
    </row>
    <row r="2" spans="2:13" ht="22.5" customHeight="1" x14ac:dyDescent="0.3">
      <c r="C2" s="25" t="s">
        <v>93</v>
      </c>
      <c r="D2" s="66"/>
      <c r="E2" s="66"/>
      <c r="F2" s="66"/>
      <c r="G2" s="66"/>
      <c r="H2" s="66"/>
      <c r="I2" s="66"/>
      <c r="J2" s="66"/>
      <c r="K2" s="66"/>
    </row>
    <row r="3" spans="2:13" ht="22.5" customHeight="1" x14ac:dyDescent="0.3">
      <c r="C3" s="25" t="s">
        <v>108</v>
      </c>
      <c r="D3" s="59"/>
      <c r="E3" s="59"/>
      <c r="F3" s="59"/>
      <c r="G3" s="59"/>
      <c r="H3" s="59"/>
      <c r="I3" s="59"/>
      <c r="J3" s="59"/>
      <c r="K3" s="59"/>
      <c r="L3" s="17"/>
      <c r="M3" s="72"/>
    </row>
    <row r="4" spans="2:13" ht="24" customHeight="1" x14ac:dyDescent="0.3">
      <c r="C4" s="61"/>
      <c r="D4" s="17"/>
      <c r="E4" s="17"/>
      <c r="F4" s="17"/>
      <c r="G4" s="17"/>
      <c r="H4" s="17"/>
      <c r="I4" s="160" t="str">
        <f>IFERROR(IF((OR(AND(H8&gt;0,I8=0),AND(H9&gt;0,I9=0),AND(H10&gt;0,I10=0),AND(H11&gt;0,I11=0),AND(H12&gt;0,I12=0),AND(H13&gt;0,I13=0),AND(H14&gt;0,I14=0),AND(H15&gt;0,I15=0),AND(H16&gt;0,I16=0),AND(H17&gt;0,I17=0),AND(H18&gt;0,I18=0),AND(H19&gt;0,I19=0),AND(H20&gt;0,I20=0),AND(H21&gt;0,I21=0),AND(H22&gt;0,I22=0),AND(H23&gt;0,I23=0),AND(H24&gt;0,I24=0),AND(H25&gt;0,I25=0),AND(H26&gt;0,I26=0),AND(H27&gt;0,I27=0),AND(H28&gt;0,I28=0),AND(H29&gt;0,I29=0),AND(H30&gt;0,I30=0),AND(H31&gt;0,I31=0),AND(H32&gt;0,I32=0))),"Let op! Niet voor alle deelnemers is een gevraagd subsidiebedrag ingevuld.", ""),"")</f>
        <v/>
      </c>
      <c r="J4" s="17"/>
      <c r="K4" s="17"/>
      <c r="L4" s="17"/>
      <c r="M4" s="72"/>
    </row>
    <row r="5" spans="2:13" ht="16.5" customHeight="1" x14ac:dyDescent="0.3">
      <c r="C5" s="31" t="s">
        <v>109</v>
      </c>
      <c r="D5" s="4"/>
      <c r="E5" s="4"/>
      <c r="F5" s="4"/>
      <c r="G5" s="161" t="str">
        <f>IFERROR(IF(E38+E39-I8-J8&gt;E37-H8,"De totale subsidie voor voertuigen mag niet hoger zijn dan 80%. Dit wordt door RVO gecorrigeerd tijdens de beoordeling.",""),"")</f>
        <v/>
      </c>
      <c r="H5" s="4"/>
      <c r="I5" s="4"/>
      <c r="J5" s="4"/>
      <c r="K5" s="4"/>
      <c r="L5" s="4"/>
      <c r="M5" s="72"/>
    </row>
    <row r="6" spans="2:13" ht="16.5" customHeight="1" x14ac:dyDescent="0.3">
      <c r="C6" s="162" t="str">
        <f>IF(COUNTIF(C8:C32,"penvoerder")&gt;1,"Let op! Slechts één deelnemer kan de penvoerder zijn",IF(COUNTIF(C8:C32,"penvoerder")=0,"Let op! Eén van de deelnemers moet aangewezen worden als penvoerder",""))</f>
        <v>Let op! Eén van de deelnemers moet aangewezen worden als penvoerder</v>
      </c>
      <c r="D6" s="4"/>
      <c r="E6" s="4"/>
      <c r="F6" s="4"/>
      <c r="G6" s="4"/>
      <c r="H6" s="4"/>
      <c r="I6" s="4"/>
      <c r="J6" s="4"/>
      <c r="K6" s="4"/>
      <c r="L6" s="4"/>
      <c r="M6" s="72"/>
    </row>
    <row r="7" spans="2:13" ht="16.5" customHeight="1" x14ac:dyDescent="0.3">
      <c r="C7" s="13" t="s">
        <v>96</v>
      </c>
      <c r="D7" s="449" t="s">
        <v>97</v>
      </c>
      <c r="E7" s="450"/>
      <c r="F7" s="18" t="s">
        <v>110</v>
      </c>
      <c r="G7" s="19" t="s">
        <v>111</v>
      </c>
      <c r="H7" s="19" t="s">
        <v>112</v>
      </c>
      <c r="I7" s="19" t="s">
        <v>113</v>
      </c>
      <c r="J7" s="19" t="s">
        <v>114</v>
      </c>
      <c r="K7" s="19" t="s">
        <v>115</v>
      </c>
      <c r="L7" s="4"/>
      <c r="M7" s="72"/>
    </row>
    <row r="8" spans="2:13" ht="16.5" customHeight="1" x14ac:dyDescent="0.3">
      <c r="B8" s="198">
        <v>1</v>
      </c>
      <c r="C8" s="12" t="str">
        <f>'Deelnemer 1 tankstation'!F13</f>
        <v>Deelnemer 1</v>
      </c>
      <c r="D8" s="453" t="str">
        <f>IF('Deelnemer 1 tankstation'!$D$12&gt;0,'Deelnemer 1 tankstation'!$D$12,"")</f>
        <v/>
      </c>
      <c r="E8" s="454"/>
      <c r="F8" s="20" t="s">
        <v>34</v>
      </c>
      <c r="G8" s="21">
        <f>'Deelnemer 1 tankstation'!F104</f>
        <v>0</v>
      </c>
      <c r="H8" s="22">
        <f>'Deelnemer 1 tankstation'!F105</f>
        <v>0</v>
      </c>
      <c r="I8" s="21">
        <f>'Deelnemer 1 tankstation'!$F$106</f>
        <v>0</v>
      </c>
      <c r="J8" s="21">
        <f>'Deelnemer 1 tankstation'!F108</f>
        <v>0</v>
      </c>
      <c r="K8" s="21">
        <f>'Deelnemer 1 tankstation'!F109</f>
        <v>0</v>
      </c>
      <c r="L8" s="4"/>
      <c r="M8" s="163" t="str">
        <f>IFERROR(IF(I8+J8&gt;H8,"De totale subsidie voor een waterstoftankstation mag niet hoger zijn dan 40%. Dit wordt door RVO gecorrigeerd tijdens de beoordeling.",""),"")</f>
        <v/>
      </c>
    </row>
    <row r="9" spans="2:13" ht="16.5" customHeight="1" x14ac:dyDescent="0.3">
      <c r="B9" s="198">
        <v>2</v>
      </c>
      <c r="C9" s="12" t="str">
        <f>'Deelnemer 2 vtg'!$E$7</f>
        <v>Deelnemer 2</v>
      </c>
      <c r="D9" s="453" t="str">
        <f>IF('Deelnemer 2 vtg'!$D$6&gt;0,'Deelnemer 2 vtg'!$D$6,"")</f>
        <v/>
      </c>
      <c r="E9" s="454"/>
      <c r="F9" s="20" t="s">
        <v>49</v>
      </c>
      <c r="G9" s="22">
        <f>'Deelnemer 2 vtg'!$E$42</f>
        <v>0</v>
      </c>
      <c r="H9" s="23">
        <f>'Deelnemer 2 vtg'!$E$43</f>
        <v>0</v>
      </c>
      <c r="I9" s="22">
        <f>'Deelnemer 2 vtg'!$E$44</f>
        <v>0</v>
      </c>
      <c r="J9" s="21">
        <f>'Deelnemer 2 vtg'!E$46</f>
        <v>0</v>
      </c>
      <c r="K9" s="21">
        <f>'Deelnemer 2 vtg'!$E$47</f>
        <v>0</v>
      </c>
      <c r="L9" s="4"/>
      <c r="M9" s="163" t="str">
        <f>IFERROR(IF(I9+J9&gt;H9,"De totale subsidie voor voertuigen mag niet hoger zijn dan 80%. Dit wordt door RVO gecorrigeerd tijdens de beoordeling.",""),"")</f>
        <v/>
      </c>
    </row>
    <row r="10" spans="2:13" ht="16.5" customHeight="1" x14ac:dyDescent="0.3">
      <c r="B10" s="198">
        <v>3</v>
      </c>
      <c r="C10" s="12" t="str">
        <f>'Deelnemer 3 vtg'!$E$7</f>
        <v>Deelnemer 3</v>
      </c>
      <c r="D10" s="453" t="str">
        <f>IF('Deelnemer 3 vtg'!$D$6&gt;0,'Deelnemer 2 vtg'!$D$6,"")</f>
        <v/>
      </c>
      <c r="E10" s="454"/>
      <c r="F10" s="20" t="s">
        <v>49</v>
      </c>
      <c r="G10" s="22">
        <f>'Deelnemer 3 vtg'!$E$42</f>
        <v>0</v>
      </c>
      <c r="H10" s="23">
        <f>'Deelnemer 3 vtg'!$E$43</f>
        <v>0</v>
      </c>
      <c r="I10" s="22">
        <f>'Deelnemer 3 vtg'!$E$44</f>
        <v>0</v>
      </c>
      <c r="J10" s="21">
        <f>'Deelnemer 3 vtg'!$E$46</f>
        <v>0</v>
      </c>
      <c r="K10" s="21">
        <f>'Deelnemer 3 vtg'!$E$47</f>
        <v>0</v>
      </c>
      <c r="L10" s="4"/>
      <c r="M10" s="163" t="str">
        <f t="shared" ref="M10:M32" si="0">IFERROR(IF(I10+J10&gt;H10,"De totale subsidie voor voertuigen mag niet hoger zijn dan 80%. Dit wordt door RVO gecorrigeerd tijdens de beoordeling.",""),"")</f>
        <v/>
      </c>
    </row>
    <row r="11" spans="2:13" ht="16.5" customHeight="1" x14ac:dyDescent="0.3">
      <c r="B11" s="198">
        <v>4</v>
      </c>
      <c r="C11" s="12" t="str">
        <f>'Deelnemer 4 vtg'!$E$7</f>
        <v>Deelnemer 4</v>
      </c>
      <c r="D11" s="453" t="str">
        <f>IF('Deelnemer 4 vtg'!$D$6&gt;0,'Deelnemer 4 vtg'!$D$6,"")</f>
        <v/>
      </c>
      <c r="E11" s="454"/>
      <c r="F11" s="20" t="s">
        <v>49</v>
      </c>
      <c r="G11" s="22">
        <f>'Deelnemer 4 vtg'!$E$42</f>
        <v>0</v>
      </c>
      <c r="H11" s="23">
        <f>'Deelnemer 4 vtg'!$E$43</f>
        <v>0</v>
      </c>
      <c r="I11" s="22">
        <f>'Deelnemer 4 vtg'!$E$44</f>
        <v>0</v>
      </c>
      <c r="J11" s="21">
        <f>'Deelnemer 4 vtg'!$E$46</f>
        <v>0</v>
      </c>
      <c r="K11" s="21">
        <f>'Deelnemer 4 vtg'!$E$47</f>
        <v>0</v>
      </c>
      <c r="L11" s="4"/>
      <c r="M11" s="163" t="str">
        <f t="shared" si="0"/>
        <v/>
      </c>
    </row>
    <row r="12" spans="2:13" ht="16.5" customHeight="1" x14ac:dyDescent="0.3">
      <c r="B12" s="198">
        <v>5</v>
      </c>
      <c r="C12" s="12" t="str">
        <f>'Deelnemer 5 vtg'!$E$7</f>
        <v>Deelnemer 5</v>
      </c>
      <c r="D12" s="453" t="str">
        <f>IF('Deelnemer 5 vtg'!$D$6&gt;0,'Deelnemer 5 vtg'!$D$6,"")</f>
        <v/>
      </c>
      <c r="E12" s="454"/>
      <c r="F12" s="20" t="s">
        <v>49</v>
      </c>
      <c r="G12" s="22">
        <f>'Deelnemer 5 vtg'!$E$42</f>
        <v>0</v>
      </c>
      <c r="H12" s="23">
        <f>'Deelnemer 5 vtg'!$E$43</f>
        <v>0</v>
      </c>
      <c r="I12" s="22">
        <f>'Deelnemer 5 vtg'!$E$44</f>
        <v>0</v>
      </c>
      <c r="J12" s="21">
        <f>'Deelnemer 5 vtg'!$E$46</f>
        <v>0</v>
      </c>
      <c r="K12" s="21">
        <f>'Deelnemer 5 vtg'!$E$47</f>
        <v>0</v>
      </c>
      <c r="L12" s="4"/>
      <c r="M12" s="163" t="str">
        <f t="shared" si="0"/>
        <v/>
      </c>
    </row>
    <row r="13" spans="2:13" ht="16.5" customHeight="1" x14ac:dyDescent="0.3">
      <c r="B13" s="198">
        <v>6</v>
      </c>
      <c r="C13" s="12" t="str">
        <f>'Deelnemer 6 vtg'!$E$7</f>
        <v>Deelnemer 6</v>
      </c>
      <c r="D13" s="453" t="str">
        <f>IF('Deelnemer 6 vtg'!$D$6&gt;0,'Deelnemer 6 vtg'!$D$6,"")</f>
        <v/>
      </c>
      <c r="E13" s="454"/>
      <c r="F13" s="20" t="s">
        <v>49</v>
      </c>
      <c r="G13" s="22">
        <f>'Deelnemer 6 vtg'!$E$42</f>
        <v>0</v>
      </c>
      <c r="H13" s="23">
        <f>'Deelnemer 6 vtg'!$E$43</f>
        <v>0</v>
      </c>
      <c r="I13" s="22">
        <f>'Deelnemer 6 vtg'!$E$44</f>
        <v>0</v>
      </c>
      <c r="J13" s="21">
        <f>'Deelnemer 6 vtg'!$E$46</f>
        <v>0</v>
      </c>
      <c r="K13" s="21">
        <f>'Deelnemer 6 vtg'!$E$47</f>
        <v>0</v>
      </c>
      <c r="L13" s="4"/>
      <c r="M13" s="163" t="str">
        <f t="shared" si="0"/>
        <v/>
      </c>
    </row>
    <row r="14" spans="2:13" ht="16.5" customHeight="1" x14ac:dyDescent="0.3">
      <c r="B14" s="198">
        <v>7</v>
      </c>
      <c r="C14" s="12" t="str">
        <f>'Deelnemer 7 vtg'!$E$7</f>
        <v>Deelnemer 7</v>
      </c>
      <c r="D14" s="453" t="str">
        <f>IF('Deelnemer 7 vtg'!$D$6&gt;0,'Deelnemer 7 vtg'!$D$6,"")</f>
        <v/>
      </c>
      <c r="E14" s="454"/>
      <c r="F14" s="20" t="s">
        <v>49</v>
      </c>
      <c r="G14" s="22">
        <f>'Deelnemer 7 vtg'!$E$42</f>
        <v>0</v>
      </c>
      <c r="H14" s="23">
        <f>'Deelnemer 7 vtg'!$E$43</f>
        <v>0</v>
      </c>
      <c r="I14" s="22">
        <f>'Deelnemer 7 vtg'!$E$44</f>
        <v>0</v>
      </c>
      <c r="J14" s="21">
        <f>'Deelnemer 7 vtg'!$E$46</f>
        <v>0</v>
      </c>
      <c r="K14" s="21">
        <f>'Deelnemer 7 vtg'!$E$47</f>
        <v>0</v>
      </c>
      <c r="L14" s="4"/>
      <c r="M14" s="163" t="str">
        <f t="shared" si="0"/>
        <v/>
      </c>
    </row>
    <row r="15" spans="2:13" ht="16.5" customHeight="1" x14ac:dyDescent="0.3">
      <c r="B15" s="198">
        <v>8</v>
      </c>
      <c r="C15" s="12" t="str">
        <f>'Deelnemer 8 vtg'!$E$7</f>
        <v>Deelnemer 8</v>
      </c>
      <c r="D15" s="453" t="str">
        <f>IF('Deelnemer 8 vtg'!$D$6&gt;0,'Deelnemer 8 vtg'!$D$6,"")</f>
        <v/>
      </c>
      <c r="E15" s="454"/>
      <c r="F15" s="20" t="s">
        <v>49</v>
      </c>
      <c r="G15" s="22">
        <f>'Deelnemer 8 vtg'!$E$42</f>
        <v>0</v>
      </c>
      <c r="H15" s="23">
        <f>'Deelnemer 8 vtg'!$E$43</f>
        <v>0</v>
      </c>
      <c r="I15" s="22">
        <f>'Deelnemer 8 vtg'!$E$44</f>
        <v>0</v>
      </c>
      <c r="J15" s="21">
        <f>'Deelnemer 8 vtg'!$E$46</f>
        <v>0</v>
      </c>
      <c r="K15" s="21">
        <f>'Deelnemer 8 vtg'!$E$47</f>
        <v>0</v>
      </c>
      <c r="L15" s="4"/>
      <c r="M15" s="163" t="str">
        <f t="shared" si="0"/>
        <v/>
      </c>
    </row>
    <row r="16" spans="2:13" ht="16.5" customHeight="1" x14ac:dyDescent="0.3">
      <c r="B16" s="198">
        <v>9</v>
      </c>
      <c r="C16" s="12" t="str">
        <f>'Deelnemer 9 vtg'!$E$7</f>
        <v>Deelnemer 9</v>
      </c>
      <c r="D16" s="453" t="str">
        <f>IF('Deelnemer 9 vtg'!$D$6&gt;0,'Deelnemer 9 vtg'!$D$6,"")</f>
        <v/>
      </c>
      <c r="E16" s="454"/>
      <c r="F16" s="20" t="s">
        <v>49</v>
      </c>
      <c r="G16" s="22">
        <f>'Deelnemer 9 vtg'!$E$42</f>
        <v>0</v>
      </c>
      <c r="H16" s="23">
        <f>'Deelnemer 9 vtg'!$E$43</f>
        <v>0</v>
      </c>
      <c r="I16" s="22">
        <f>'Deelnemer 9 vtg'!$E$44</f>
        <v>0</v>
      </c>
      <c r="J16" s="21">
        <f>'Deelnemer 9 vtg'!$E$46</f>
        <v>0</v>
      </c>
      <c r="K16" s="21">
        <f>'Deelnemer 9 vtg'!$E$47</f>
        <v>0</v>
      </c>
      <c r="L16" s="4"/>
      <c r="M16" s="163" t="str">
        <f t="shared" si="0"/>
        <v/>
      </c>
    </row>
    <row r="17" spans="2:13" ht="16.5" customHeight="1" x14ac:dyDescent="0.3">
      <c r="B17" s="198">
        <v>10</v>
      </c>
      <c r="C17" s="12" t="str">
        <f>'Deelnemer 10 vtg'!$E$7</f>
        <v>Deelnemer 10</v>
      </c>
      <c r="D17" s="453" t="str">
        <f>IF('Deelnemer 10 vtg'!$D$6&gt;0,'Deelnemer 10 vtg'!$D$6,"")</f>
        <v/>
      </c>
      <c r="E17" s="454"/>
      <c r="F17" s="20" t="s">
        <v>49</v>
      </c>
      <c r="G17" s="22">
        <f>'Deelnemer 10 vtg'!$E$42</f>
        <v>0</v>
      </c>
      <c r="H17" s="23">
        <f>'Deelnemer 10 vtg'!$E$43</f>
        <v>0</v>
      </c>
      <c r="I17" s="22">
        <f>'Deelnemer 10 vtg'!$E$44</f>
        <v>0</v>
      </c>
      <c r="J17" s="21">
        <f>'Deelnemer 10 vtg'!$E$46</f>
        <v>0</v>
      </c>
      <c r="K17" s="21">
        <f>'Deelnemer 10 vtg'!$E$47</f>
        <v>0</v>
      </c>
      <c r="L17" s="4"/>
      <c r="M17" s="163" t="str">
        <f t="shared" si="0"/>
        <v/>
      </c>
    </row>
    <row r="18" spans="2:13" ht="16.5" customHeight="1" x14ac:dyDescent="0.3">
      <c r="B18" s="198">
        <v>11</v>
      </c>
      <c r="C18" s="12" t="str">
        <f>'Deelnemer 11 vtg'!$E$7</f>
        <v>Deelnemer 11</v>
      </c>
      <c r="D18" s="453" t="str">
        <f>IF('Deelnemer 11 vtg'!$D$6&gt;0,'Deelnemer 11 vtg'!$D$6,"")</f>
        <v/>
      </c>
      <c r="E18" s="454"/>
      <c r="F18" s="20" t="s">
        <v>49</v>
      </c>
      <c r="G18" s="22">
        <f>'Deelnemer 11 vtg'!$E$42</f>
        <v>0</v>
      </c>
      <c r="H18" s="23">
        <f>'Deelnemer 11 vtg'!$E$43</f>
        <v>0</v>
      </c>
      <c r="I18" s="22">
        <f>'Deelnemer 11 vtg'!$E$44</f>
        <v>0</v>
      </c>
      <c r="J18" s="21">
        <f>'Deelnemer 11 vtg'!$E$46</f>
        <v>0</v>
      </c>
      <c r="K18" s="21">
        <f>'Deelnemer 11 vtg'!$E$47</f>
        <v>0</v>
      </c>
      <c r="L18" s="4"/>
      <c r="M18" s="163" t="str">
        <f t="shared" si="0"/>
        <v/>
      </c>
    </row>
    <row r="19" spans="2:13" ht="16.5" customHeight="1" x14ac:dyDescent="0.3">
      <c r="B19" s="198">
        <v>12</v>
      </c>
      <c r="C19" s="12" t="str">
        <f>'Deelnemer 12 vtg'!$E$7</f>
        <v>Deelnemer 12</v>
      </c>
      <c r="D19" s="453" t="str">
        <f>IF('Deelnemer 12 vtg'!$D$6&gt;0,'Deelnemer 12 vtg'!$D$6,"")</f>
        <v/>
      </c>
      <c r="E19" s="454"/>
      <c r="F19" s="20" t="s">
        <v>49</v>
      </c>
      <c r="G19" s="22">
        <f>'Deelnemer 12 vtg'!$E$42</f>
        <v>0</v>
      </c>
      <c r="H19" s="23">
        <f>'Deelnemer 12 vtg'!$E$43</f>
        <v>0</v>
      </c>
      <c r="I19" s="22">
        <f>'Deelnemer 12 vtg'!$E$44</f>
        <v>0</v>
      </c>
      <c r="J19" s="21">
        <f>'Deelnemer 12 vtg'!$E$46</f>
        <v>0</v>
      </c>
      <c r="K19" s="21">
        <f>'Deelnemer 12 vtg'!$E$47</f>
        <v>0</v>
      </c>
      <c r="L19" s="4"/>
      <c r="M19" s="163" t="str">
        <f t="shared" si="0"/>
        <v/>
      </c>
    </row>
    <row r="20" spans="2:13" ht="16.5" customHeight="1" x14ac:dyDescent="0.3">
      <c r="B20" s="198">
        <v>13</v>
      </c>
      <c r="C20" s="12" t="str">
        <f>'Deelnemer 13 vtg'!$E$7</f>
        <v>Deelnemer 13</v>
      </c>
      <c r="D20" s="453" t="str">
        <f>IF('Deelnemer 13 vtg'!$D$6&gt;0,'Deelnemer 13 vtg'!$D$6,"")</f>
        <v/>
      </c>
      <c r="E20" s="454"/>
      <c r="F20" s="20" t="s">
        <v>49</v>
      </c>
      <c r="G20" s="22">
        <f>'Deelnemer 13 vtg'!$E$42</f>
        <v>0</v>
      </c>
      <c r="H20" s="23">
        <f>'Deelnemer 13 vtg'!$E$43</f>
        <v>0</v>
      </c>
      <c r="I20" s="22">
        <f>'Deelnemer 13 vtg'!$E$44</f>
        <v>0</v>
      </c>
      <c r="J20" s="21">
        <f>'Deelnemer 13 vtg'!$E$46</f>
        <v>0</v>
      </c>
      <c r="K20" s="21">
        <f>'Deelnemer 13 vtg'!$E$47</f>
        <v>0</v>
      </c>
      <c r="L20" s="4"/>
      <c r="M20" s="163" t="str">
        <f t="shared" si="0"/>
        <v/>
      </c>
    </row>
    <row r="21" spans="2:13" ht="16.5" customHeight="1" x14ac:dyDescent="0.3">
      <c r="B21" s="198">
        <v>14</v>
      </c>
      <c r="C21" s="12" t="str">
        <f>'Deelnemer 14 vtg'!$E$7</f>
        <v>Deelnemer 14</v>
      </c>
      <c r="D21" s="453" t="str">
        <f>IF('Deelnemer 14 vtg'!$D$6&gt;0,'Deelnemer 14 vtg'!$D$6,"")</f>
        <v/>
      </c>
      <c r="E21" s="454"/>
      <c r="F21" s="20" t="s">
        <v>49</v>
      </c>
      <c r="G21" s="22">
        <f>'Deelnemer 14 vtg'!$E$42</f>
        <v>0</v>
      </c>
      <c r="H21" s="23">
        <f>'Deelnemer 14 vtg'!$E$43</f>
        <v>0</v>
      </c>
      <c r="I21" s="22">
        <f>'Deelnemer 14 vtg'!$E$44</f>
        <v>0</v>
      </c>
      <c r="J21" s="21">
        <f>'Deelnemer 14 vtg'!$E$46</f>
        <v>0</v>
      </c>
      <c r="K21" s="21">
        <f>'Deelnemer 14 vtg'!$E$47</f>
        <v>0</v>
      </c>
      <c r="L21" s="4"/>
      <c r="M21" s="163" t="str">
        <f t="shared" si="0"/>
        <v/>
      </c>
    </row>
    <row r="22" spans="2:13" ht="16.5" customHeight="1" x14ac:dyDescent="0.3">
      <c r="B22" s="198">
        <v>15</v>
      </c>
      <c r="C22" s="12" t="str">
        <f>'Deelnemer 15 vtg'!$E$7</f>
        <v>Deelnemer 15</v>
      </c>
      <c r="D22" s="453" t="str">
        <f>IF('Deelnemer 15 vtg'!$D$6&gt;0,'Deelnemer 15 vtg'!$D$6,"")</f>
        <v/>
      </c>
      <c r="E22" s="454"/>
      <c r="F22" s="20" t="s">
        <v>49</v>
      </c>
      <c r="G22" s="22">
        <f>'Deelnemer 15 vtg'!$E$42</f>
        <v>0</v>
      </c>
      <c r="H22" s="23">
        <f>'Deelnemer 15 vtg'!$E$43</f>
        <v>0</v>
      </c>
      <c r="I22" s="22">
        <f>'Deelnemer 15 vtg'!$E$44</f>
        <v>0</v>
      </c>
      <c r="J22" s="21">
        <f>'Deelnemer 15 vtg'!$E$46</f>
        <v>0</v>
      </c>
      <c r="K22" s="21">
        <f>'Deelnemer 15 vtg'!$E$47</f>
        <v>0</v>
      </c>
      <c r="L22" s="4"/>
      <c r="M22" s="163" t="str">
        <f t="shared" si="0"/>
        <v/>
      </c>
    </row>
    <row r="23" spans="2:13" ht="16.5" customHeight="1" x14ac:dyDescent="0.3">
      <c r="B23" s="198">
        <v>16</v>
      </c>
      <c r="C23" s="12" t="str">
        <f>'Deelnemer 16 vtg'!$E$7</f>
        <v>Deelnemer 16</v>
      </c>
      <c r="D23" s="453" t="str">
        <f>IF('Deelnemer 16 vtg'!$D$6&gt;0,'Deelnemer 16 vtg'!$D$6,"")</f>
        <v/>
      </c>
      <c r="E23" s="454"/>
      <c r="F23" s="20" t="s">
        <v>49</v>
      </c>
      <c r="G23" s="22">
        <f>'Deelnemer 16 vtg'!$E$42</f>
        <v>0</v>
      </c>
      <c r="H23" s="23">
        <f>'Deelnemer 16 vtg'!$E$43</f>
        <v>0</v>
      </c>
      <c r="I23" s="22">
        <f>'Deelnemer 16 vtg'!$E$44</f>
        <v>0</v>
      </c>
      <c r="J23" s="21">
        <f>'Deelnemer 16 vtg'!$E$46</f>
        <v>0</v>
      </c>
      <c r="K23" s="21">
        <f>'Deelnemer 16 vtg'!$E$47</f>
        <v>0</v>
      </c>
      <c r="L23" s="4"/>
      <c r="M23" s="163" t="str">
        <f t="shared" si="0"/>
        <v/>
      </c>
    </row>
    <row r="24" spans="2:13" ht="16.5" customHeight="1" x14ac:dyDescent="0.3">
      <c r="B24" s="198">
        <v>17</v>
      </c>
      <c r="C24" s="12" t="str">
        <f>'Deelnemer 17 vtg'!$E$7</f>
        <v>Deelnemer 17</v>
      </c>
      <c r="D24" s="453" t="str">
        <f>IF('Deelnemer 17 vtg'!$D$6&gt;0,'Deelnemer 17 vtg'!$D$6,"")</f>
        <v/>
      </c>
      <c r="E24" s="454"/>
      <c r="F24" s="20" t="s">
        <v>49</v>
      </c>
      <c r="G24" s="22">
        <f>'Deelnemer 17 vtg'!$E$42</f>
        <v>0</v>
      </c>
      <c r="H24" s="23">
        <f>'Deelnemer 17 vtg'!$E$43</f>
        <v>0</v>
      </c>
      <c r="I24" s="22">
        <f>'Deelnemer 17 vtg'!$E$44</f>
        <v>0</v>
      </c>
      <c r="J24" s="21">
        <f>'Deelnemer 17 vtg'!$E$46</f>
        <v>0</v>
      </c>
      <c r="K24" s="21">
        <f>'Deelnemer 17 vtg'!$E$47</f>
        <v>0</v>
      </c>
      <c r="L24" s="4"/>
      <c r="M24" s="163" t="str">
        <f t="shared" si="0"/>
        <v/>
      </c>
    </row>
    <row r="25" spans="2:13" ht="16.5" customHeight="1" x14ac:dyDescent="0.3">
      <c r="B25" s="198">
        <v>18</v>
      </c>
      <c r="C25" s="12" t="str">
        <f>'Deelnemer 18 vtg'!$E$7</f>
        <v>Deelnemer 18</v>
      </c>
      <c r="D25" s="453" t="str">
        <f>IF('Deelnemer 18 vtg'!$D$6&gt;0,'Deelnemer 18 vtg'!$D$6,"")</f>
        <v/>
      </c>
      <c r="E25" s="454"/>
      <c r="F25" s="20" t="s">
        <v>49</v>
      </c>
      <c r="G25" s="22">
        <f>'Deelnemer 18 vtg'!$E$42</f>
        <v>0</v>
      </c>
      <c r="H25" s="23">
        <f>'Deelnemer 18 vtg'!$E$43</f>
        <v>0</v>
      </c>
      <c r="I25" s="22">
        <f>'Deelnemer 18 vtg'!$E$44</f>
        <v>0</v>
      </c>
      <c r="J25" s="21">
        <f>'Deelnemer 18 vtg'!$E$46</f>
        <v>0</v>
      </c>
      <c r="K25" s="21">
        <f>'Deelnemer 18 vtg'!$E$47</f>
        <v>0</v>
      </c>
      <c r="L25" s="4"/>
      <c r="M25" s="163" t="str">
        <f t="shared" si="0"/>
        <v/>
      </c>
    </row>
    <row r="26" spans="2:13" ht="16.5" customHeight="1" x14ac:dyDescent="0.3">
      <c r="B26" s="198">
        <v>19</v>
      </c>
      <c r="C26" s="12" t="str">
        <f>'Deelnemer 19 vtg'!$E$7</f>
        <v>Deelnemer 19</v>
      </c>
      <c r="D26" s="453" t="str">
        <f>IF('Deelnemer 19 vtg'!$D$6&gt;0,'Deelnemer 19 vtg'!$D$6,"")</f>
        <v/>
      </c>
      <c r="E26" s="454"/>
      <c r="F26" s="20" t="s">
        <v>49</v>
      </c>
      <c r="G26" s="22">
        <f>'Deelnemer 19 vtg'!$E$42</f>
        <v>0</v>
      </c>
      <c r="H26" s="23">
        <f>'Deelnemer 19 vtg'!$E$43</f>
        <v>0</v>
      </c>
      <c r="I26" s="22">
        <f>'Deelnemer 19 vtg'!$E$44</f>
        <v>0</v>
      </c>
      <c r="J26" s="21">
        <f>'Deelnemer 19 vtg'!$E$46</f>
        <v>0</v>
      </c>
      <c r="K26" s="21">
        <f>'Deelnemer 19 vtg'!$E$47</f>
        <v>0</v>
      </c>
      <c r="L26" s="4"/>
      <c r="M26" s="163" t="str">
        <f t="shared" si="0"/>
        <v/>
      </c>
    </row>
    <row r="27" spans="2:13" ht="16.5" customHeight="1" x14ac:dyDescent="0.3">
      <c r="B27" s="198">
        <v>20</v>
      </c>
      <c r="C27" s="12" t="str">
        <f>'Deelnemer 20 vtg'!$E$7</f>
        <v>Deelnemer 20</v>
      </c>
      <c r="D27" s="453" t="str">
        <f>IF('Deelnemer 20 vtg'!$D$6&gt;0,'Deelnemer 20 vtg'!$D$6,"")</f>
        <v/>
      </c>
      <c r="E27" s="454"/>
      <c r="F27" s="20" t="s">
        <v>49</v>
      </c>
      <c r="G27" s="22">
        <f>'Deelnemer 20 vtg'!$E$42</f>
        <v>0</v>
      </c>
      <c r="H27" s="23">
        <f>'Deelnemer 20 vtg'!$E$43</f>
        <v>0</v>
      </c>
      <c r="I27" s="22">
        <f>'Deelnemer 20 vtg'!$E$44</f>
        <v>0</v>
      </c>
      <c r="J27" s="21">
        <f>'Deelnemer 20 vtg'!$E$46</f>
        <v>0</v>
      </c>
      <c r="K27" s="21">
        <f>'Deelnemer 20 vtg'!$E$47</f>
        <v>0</v>
      </c>
      <c r="L27" s="4"/>
      <c r="M27" s="163" t="str">
        <f t="shared" si="0"/>
        <v/>
      </c>
    </row>
    <row r="28" spans="2:13" ht="16.5" customHeight="1" x14ac:dyDescent="0.3">
      <c r="B28" s="198">
        <v>21</v>
      </c>
      <c r="C28" s="12" t="str">
        <f>'Deelnemer 21 vtg'!$E$7</f>
        <v>Deelnemer 21</v>
      </c>
      <c r="D28" s="453" t="str">
        <f>IF('Deelnemer 21 vtg'!$D$6&gt;0,'Deelnemer 21 vtg'!$D$6,"")</f>
        <v/>
      </c>
      <c r="E28" s="454"/>
      <c r="F28" s="20" t="s">
        <v>49</v>
      </c>
      <c r="G28" s="22">
        <f>'Deelnemer 21 vtg'!$E$42</f>
        <v>0</v>
      </c>
      <c r="H28" s="23">
        <f>'Deelnemer 21 vtg'!$E$43</f>
        <v>0</v>
      </c>
      <c r="I28" s="22">
        <f>'Deelnemer 21 vtg'!$E$44</f>
        <v>0</v>
      </c>
      <c r="J28" s="21">
        <f>'Deelnemer 21 vtg'!$E$46</f>
        <v>0</v>
      </c>
      <c r="K28" s="21">
        <f>'Deelnemer 21 vtg'!$E$47</f>
        <v>0</v>
      </c>
      <c r="L28" s="4"/>
      <c r="M28" s="163" t="str">
        <f t="shared" si="0"/>
        <v/>
      </c>
    </row>
    <row r="29" spans="2:13" ht="16.5" customHeight="1" x14ac:dyDescent="0.3">
      <c r="B29" s="198">
        <v>22</v>
      </c>
      <c r="C29" s="12" t="str">
        <f>'Deelnemer 22 vtg'!$E$7</f>
        <v>Deelnemer 22</v>
      </c>
      <c r="D29" s="453" t="str">
        <f>IF('Deelnemer 22 vtg'!$D$6&gt;0,'Deelnemer 22 vtg'!$D$6,"")</f>
        <v/>
      </c>
      <c r="E29" s="454"/>
      <c r="F29" s="20" t="s">
        <v>49</v>
      </c>
      <c r="G29" s="22">
        <f>'Deelnemer 22 vtg'!$E$42</f>
        <v>0</v>
      </c>
      <c r="H29" s="23">
        <f>'Deelnemer 22 vtg'!$E$43</f>
        <v>0</v>
      </c>
      <c r="I29" s="22">
        <f>'Deelnemer 22 vtg'!$E$44</f>
        <v>0</v>
      </c>
      <c r="J29" s="21">
        <f>'Deelnemer 22 vtg'!$E$46</f>
        <v>0</v>
      </c>
      <c r="K29" s="21">
        <f>'Deelnemer 22 vtg'!$E$47</f>
        <v>0</v>
      </c>
      <c r="L29" s="4"/>
      <c r="M29" s="163" t="str">
        <f t="shared" si="0"/>
        <v/>
      </c>
    </row>
    <row r="30" spans="2:13" ht="16.5" customHeight="1" x14ac:dyDescent="0.3">
      <c r="B30" s="198">
        <v>23</v>
      </c>
      <c r="C30" s="12" t="str">
        <f>'Deelnemer 23 vtg'!$E$7</f>
        <v>Deelnemer 23</v>
      </c>
      <c r="D30" s="453" t="str">
        <f>IF('Deelnemer 23 vtg'!$D$6&gt;0,'Deelnemer 23 vtg'!$D$6,"")</f>
        <v/>
      </c>
      <c r="E30" s="454"/>
      <c r="F30" s="20" t="s">
        <v>49</v>
      </c>
      <c r="G30" s="22">
        <f>'Deelnemer 23 vtg'!$E$42</f>
        <v>0</v>
      </c>
      <c r="H30" s="23">
        <f>'Deelnemer 23 vtg'!$E$43</f>
        <v>0</v>
      </c>
      <c r="I30" s="22">
        <f>'Deelnemer 23 vtg'!$E$44</f>
        <v>0</v>
      </c>
      <c r="J30" s="21">
        <f>'Deelnemer 23 vtg'!$E$46</f>
        <v>0</v>
      </c>
      <c r="K30" s="21">
        <f>'Deelnemer 23 vtg'!$E$47</f>
        <v>0</v>
      </c>
      <c r="L30" s="4"/>
      <c r="M30" s="163" t="str">
        <f t="shared" si="0"/>
        <v/>
      </c>
    </row>
    <row r="31" spans="2:13" ht="16.5" customHeight="1" x14ac:dyDescent="0.3">
      <c r="B31" s="198">
        <v>24</v>
      </c>
      <c r="C31" s="12" t="str">
        <f>'Deelnemer 24 vtg'!$E$7</f>
        <v>Deelnemer 24</v>
      </c>
      <c r="D31" s="453" t="str">
        <f>IF('Deelnemer 24 vtg'!$D$6&gt;0,'Deelnemer 24 vtg'!$D$6,"")</f>
        <v/>
      </c>
      <c r="E31" s="454"/>
      <c r="F31" s="20" t="s">
        <v>49</v>
      </c>
      <c r="G31" s="22">
        <f>'Deelnemer 24 vtg'!$E$42</f>
        <v>0</v>
      </c>
      <c r="H31" s="23">
        <f>'Deelnemer 24 vtg'!$E$43</f>
        <v>0</v>
      </c>
      <c r="I31" s="22">
        <f>'Deelnemer 24 vtg'!$E$44</f>
        <v>0</v>
      </c>
      <c r="J31" s="21">
        <f>'Deelnemer 24 vtg'!$E$46</f>
        <v>0</v>
      </c>
      <c r="K31" s="21">
        <f>'Deelnemer 24 vtg'!$E$47</f>
        <v>0</v>
      </c>
      <c r="L31" s="4"/>
      <c r="M31" s="163" t="str">
        <f t="shared" si="0"/>
        <v/>
      </c>
    </row>
    <row r="32" spans="2:13" ht="16.5" customHeight="1" x14ac:dyDescent="0.3">
      <c r="B32" s="198">
        <v>25</v>
      </c>
      <c r="C32" s="12" t="str">
        <f>'Deelnemer 25 vtg'!$E$7</f>
        <v>Deelnemer 25</v>
      </c>
      <c r="D32" s="453" t="str">
        <f>IF('Deelnemer 25 vtg'!$D$6&gt;0,'Deelnemer 25 vtg'!$D$6,"")</f>
        <v/>
      </c>
      <c r="E32" s="454"/>
      <c r="F32" s="20" t="s">
        <v>49</v>
      </c>
      <c r="G32" s="22">
        <f>'Deelnemer 25 vtg'!$E$42</f>
        <v>0</v>
      </c>
      <c r="H32" s="23">
        <f>'Deelnemer 25 vtg'!$E$43</f>
        <v>0</v>
      </c>
      <c r="I32" s="22">
        <f>'Deelnemer 25 vtg'!$E$44</f>
        <v>0</v>
      </c>
      <c r="J32" s="21">
        <f>'Deelnemer 25 vtg'!$E$46</f>
        <v>0</v>
      </c>
      <c r="K32" s="21">
        <f>'Deelnemer 25 vtg'!$E$47</f>
        <v>0</v>
      </c>
      <c r="L32" s="4"/>
      <c r="M32" s="163" t="str">
        <f t="shared" si="0"/>
        <v/>
      </c>
    </row>
    <row r="33" spans="2:13" ht="16.5" customHeight="1" x14ac:dyDescent="0.3">
      <c r="C33" s="4"/>
      <c r="D33" s="4"/>
      <c r="E33" s="4"/>
      <c r="F33" s="4"/>
      <c r="H33" s="277" t="str">
        <f>IF(SUM(I9:I32)&gt;5000000,"De maximale subsidie voor voertuigen is € 5.000.000","")</f>
        <v/>
      </c>
      <c r="L33" s="4"/>
      <c r="M33" s="72"/>
    </row>
    <row r="34" spans="2:13" s="68" customFormat="1" ht="16.5" customHeight="1" x14ac:dyDescent="0.3">
      <c r="B34" s="61"/>
      <c r="C34" s="4"/>
      <c r="D34" s="4"/>
      <c r="E34" s="4"/>
      <c r="F34" s="4"/>
      <c r="G34" s="164"/>
      <c r="H34" s="276" t="str">
        <f>IF(E38&gt;7000000,"De maximale subsidie per project is € 7.000.000","")</f>
        <v/>
      </c>
      <c r="I34" s="164"/>
      <c r="J34" s="164"/>
      <c r="K34" s="164"/>
      <c r="L34" s="4"/>
      <c r="M34" s="77"/>
    </row>
    <row r="35" spans="2:13" s="68" customFormat="1" ht="16.5" customHeight="1" x14ac:dyDescent="0.3">
      <c r="B35" s="61"/>
      <c r="C35" s="31" t="s">
        <v>116</v>
      </c>
      <c r="D35" s="4"/>
      <c r="E35" s="4"/>
      <c r="F35" s="4"/>
      <c r="G35" s="164"/>
      <c r="H35" s="164"/>
      <c r="I35" s="164"/>
      <c r="J35" s="164"/>
      <c r="K35" s="164"/>
      <c r="L35" s="4"/>
      <c r="M35" s="77"/>
    </row>
    <row r="36" spans="2:13" ht="16.5" customHeight="1" x14ac:dyDescent="0.3">
      <c r="C36" s="180" t="s">
        <v>111</v>
      </c>
      <c r="D36" s="175"/>
      <c r="E36" s="22">
        <f>IFERROR((SUM(G8:G32)),"")</f>
        <v>0</v>
      </c>
      <c r="F36" s="72"/>
      <c r="G36" s="72"/>
      <c r="H36" s="72"/>
      <c r="I36" s="72"/>
      <c r="J36" s="72"/>
      <c r="K36" s="72"/>
      <c r="L36" s="17"/>
      <c r="M36" s="72"/>
    </row>
    <row r="37" spans="2:13" ht="16.5" customHeight="1" x14ac:dyDescent="0.3">
      <c r="C37" s="180" t="s">
        <v>117</v>
      </c>
      <c r="D37" s="175"/>
      <c r="E37" s="22">
        <f>IFERROR(SUM(H8:H32),"")</f>
        <v>0</v>
      </c>
      <c r="F37" s="72"/>
      <c r="G37" s="72"/>
      <c r="H37" s="72"/>
      <c r="I37" s="72"/>
      <c r="J37" s="72"/>
      <c r="K37" s="72"/>
      <c r="L37" s="17"/>
      <c r="M37" s="72"/>
    </row>
    <row r="38" spans="2:13" ht="16.5" customHeight="1" x14ac:dyDescent="0.3">
      <c r="C38" s="180" t="s">
        <v>113</v>
      </c>
      <c r="D38" s="175"/>
      <c r="E38" s="22">
        <f>IFERROR(SUM(I8:I32),"")</f>
        <v>0</v>
      </c>
      <c r="F38" s="72"/>
      <c r="G38" s="72"/>
      <c r="H38" s="72"/>
      <c r="I38" s="72"/>
      <c r="J38" s="72"/>
      <c r="K38" s="72"/>
      <c r="L38" s="17"/>
      <c r="M38" s="72"/>
    </row>
    <row r="39" spans="2:13" ht="16.5" customHeight="1" x14ac:dyDescent="0.3">
      <c r="C39" s="180" t="s">
        <v>118</v>
      </c>
      <c r="D39" s="175"/>
      <c r="E39" s="22">
        <f>IFERROR(SUM(J8:J32),"")</f>
        <v>0</v>
      </c>
      <c r="F39" s="72"/>
      <c r="G39" s="72"/>
      <c r="H39" s="72"/>
      <c r="I39" s="72"/>
      <c r="J39" s="72"/>
      <c r="K39" s="72"/>
      <c r="L39" s="17"/>
      <c r="M39" s="72"/>
    </row>
    <row r="40" spans="2:13" ht="16.5" customHeight="1" x14ac:dyDescent="0.3">
      <c r="C40" s="180" t="s">
        <v>119</v>
      </c>
      <c r="D40" s="175"/>
      <c r="E40" s="22">
        <f>IFERROR(SUM(K8:K32),"")</f>
        <v>0</v>
      </c>
      <c r="F40" s="72"/>
      <c r="G40" s="72"/>
      <c r="H40" s="72"/>
      <c r="I40" s="72"/>
      <c r="J40" s="72"/>
      <c r="K40" s="72"/>
      <c r="L40" s="17"/>
      <c r="M40" s="72"/>
    </row>
    <row r="41" spans="2:13" ht="16.5" customHeight="1" x14ac:dyDescent="0.3">
      <c r="C41" s="179"/>
      <c r="D41" s="72"/>
      <c r="E41" s="72"/>
      <c r="F41" s="72"/>
      <c r="G41" s="72"/>
      <c r="H41" s="72"/>
      <c r="I41" s="72"/>
      <c r="J41" s="72"/>
      <c r="K41" s="72"/>
      <c r="L41" s="17"/>
      <c r="M41" s="72"/>
    </row>
    <row r="42" spans="2:13" s="66" customFormat="1" ht="16.5" customHeight="1" x14ac:dyDescent="0.3">
      <c r="B42" s="61"/>
      <c r="C42" s="17"/>
      <c r="D42" s="59"/>
      <c r="E42" s="59"/>
      <c r="F42" s="59"/>
      <c r="G42" s="59"/>
      <c r="H42" s="59"/>
      <c r="I42" s="59"/>
      <c r="J42" s="59"/>
      <c r="K42" s="59"/>
      <c r="L42" s="17"/>
      <c r="M42" s="59"/>
    </row>
    <row r="43" spans="2:13" s="61" customFormat="1" ht="16.5" customHeight="1" x14ac:dyDescent="0.3">
      <c r="C43" s="31" t="s">
        <v>120</v>
      </c>
      <c r="D43" s="4"/>
      <c r="E43" s="4"/>
      <c r="F43" s="4"/>
      <c r="G43" s="4"/>
      <c r="H43" s="4"/>
      <c r="I43" s="4"/>
      <c r="J43" s="4"/>
      <c r="K43" s="4"/>
      <c r="L43" s="4"/>
      <c r="M43" s="17"/>
    </row>
    <row r="44" spans="2:13" ht="30" customHeight="1" x14ac:dyDescent="0.3">
      <c r="C44" s="165" t="s">
        <v>121</v>
      </c>
      <c r="D44" s="166"/>
      <c r="E44" s="167"/>
      <c r="F44" s="456" t="s">
        <v>122</v>
      </c>
      <c r="G44" s="456"/>
      <c r="H44" s="45" t="s">
        <v>123</v>
      </c>
      <c r="I44" s="456" t="s">
        <v>124</v>
      </c>
      <c r="J44" s="456"/>
      <c r="K44" s="4"/>
      <c r="L44" s="4"/>
      <c r="M44" s="72"/>
    </row>
    <row r="45" spans="2:13" ht="16.5" customHeight="1" x14ac:dyDescent="0.3">
      <c r="C45" s="157" t="s">
        <v>3</v>
      </c>
      <c r="D45" s="158"/>
      <c r="E45" s="159"/>
      <c r="F45" s="455">
        <f>'Deelnemer 2 vtg'!E70+
'Deelnemer 3 vtg'!E70+
'Deelnemer 4 vtg'!E70+
'Deelnemer 5 vtg'!E70+
'Deelnemer 6 vtg'!E70+
'Deelnemer 7 vtg'!E70+
'Deelnemer 8 vtg'!E70+
'Deelnemer 9 vtg'!E70+
'Deelnemer 10 vtg'!E70+
'Deelnemer 11 vtg'!E70+
'Deelnemer 12 vtg'!E70+
'Deelnemer 13 vtg'!E70+
'Deelnemer 14 vtg'!E70+
'Deelnemer 15 vtg'!E70+
'Deelnemer 16 vtg'!E70+
'Deelnemer 17 vtg'!E70+
'Deelnemer 18 vtg'!E70+
'Deelnemer 19 vtg'!E70+
'Deelnemer 20 vtg'!E70+
'Deelnemer 21 vtg'!E70+
'Deelnemer 22 vtg'!E70+
'Deelnemer 23 vtg'!E70+
'Deelnemer 24 vtg'!E70+
'Deelnemer 25 vtg'!E70</f>
        <v>0</v>
      </c>
      <c r="G45" s="455"/>
      <c r="H45" s="24">
        <v>3.5</v>
      </c>
      <c r="I45" s="458">
        <f t="shared" ref="I45" si="1">F45*H45</f>
        <v>0</v>
      </c>
      <c r="J45" s="458"/>
      <c r="K45" s="66"/>
    </row>
    <row r="46" spans="2:13" ht="16.5" customHeight="1" x14ac:dyDescent="0.3">
      <c r="C46" s="157" t="s">
        <v>4</v>
      </c>
      <c r="D46" s="158"/>
      <c r="E46" s="159"/>
      <c r="F46" s="455">
        <f>'Deelnemer 2 vtg'!E71+
'Deelnemer 3 vtg'!E71+
'Deelnemer 4 vtg'!E71+
'Deelnemer 5 vtg'!E71+
'Deelnemer 6 vtg'!E71+
'Deelnemer 7 vtg'!E71+
'Deelnemer 8 vtg'!E71+
'Deelnemer 9 vtg'!E71+
'Deelnemer 10 vtg'!E71+
'Deelnemer 11 vtg'!E71+
'Deelnemer 12 vtg'!E71+
'Deelnemer 13 vtg'!E71+
'Deelnemer 14 vtg'!E71+
'Deelnemer 15 vtg'!E71+
'Deelnemer 16 vtg'!E71+
'Deelnemer 17 vtg'!E71+
'Deelnemer 18 vtg'!E71+
'Deelnemer 19 vtg'!E71+
'Deelnemer 20 vtg'!E71+
'Deelnemer 21 vtg'!E71+
'Deelnemer 22 vtg'!E71+
'Deelnemer 23 vtg'!E71+
'Deelnemer 24 vtg'!E71+
'Deelnemer 25 vtg'!E71</f>
        <v>0</v>
      </c>
      <c r="G46" s="455"/>
      <c r="H46" s="24">
        <v>6.6</v>
      </c>
      <c r="I46" s="458">
        <f t="shared" ref="I46:I55" si="2">F46*H46</f>
        <v>0</v>
      </c>
      <c r="J46" s="458"/>
      <c r="K46" s="66"/>
    </row>
    <row r="47" spans="2:13" ht="16.5" customHeight="1" x14ac:dyDescent="0.3">
      <c r="C47" s="139" t="s">
        <v>5</v>
      </c>
      <c r="D47" s="156"/>
      <c r="E47" s="140"/>
      <c r="F47" s="455">
        <f>'Deelnemer 2 vtg'!E72+
'Deelnemer 3 vtg'!E72+
'Deelnemer 4 vtg'!E72+
'Deelnemer 5 vtg'!E72+
'Deelnemer 6 vtg'!E72+
'Deelnemer 7 vtg'!E72+
'Deelnemer 8 vtg'!E72+
'Deelnemer 9 vtg'!E72+
'Deelnemer 10 vtg'!E72+
'Deelnemer 11 vtg'!E72+
'Deelnemer 12 vtg'!E72+
'Deelnemer 13 vtg'!E72+
'Deelnemer 14 vtg'!E72+
'Deelnemer 15 vtg'!E72+
'Deelnemer 16 vtg'!E72+
'Deelnemer 17 vtg'!E72+
'Deelnemer 18 vtg'!E72+
'Deelnemer 19 vtg'!E72+
'Deelnemer 20 vtg'!E72+
'Deelnemer 21 vtg'!E72+
'Deelnemer 22 vtg'!E72+
'Deelnemer 23 vtg'!E72+
'Deelnemer 24 vtg'!E72+
'Deelnemer 25 vtg'!E72</f>
        <v>0</v>
      </c>
      <c r="G47" s="455"/>
      <c r="H47" s="24">
        <v>21</v>
      </c>
      <c r="I47" s="458">
        <f t="shared" si="2"/>
        <v>0</v>
      </c>
      <c r="J47" s="458"/>
      <c r="K47" s="66"/>
    </row>
    <row r="48" spans="2:13" ht="16.5" customHeight="1" x14ac:dyDescent="0.3">
      <c r="C48" s="139" t="s">
        <v>6</v>
      </c>
      <c r="D48" s="156"/>
      <c r="E48" s="140"/>
      <c r="F48" s="455">
        <f>'Deelnemer 2 vtg'!E73+
'Deelnemer 3 vtg'!E73+
'Deelnemer 4 vtg'!E73+
'Deelnemer 5 vtg'!E73+
'Deelnemer 6 vtg'!E73+
'Deelnemer 7 vtg'!E73+
'Deelnemer 8 vtg'!E73+
'Deelnemer 9 vtg'!E73+
'Deelnemer 10 vtg'!E73+
'Deelnemer 11 vtg'!E73+
'Deelnemer 12 vtg'!E73+
'Deelnemer 13 vtg'!E73+
'Deelnemer 14 vtg'!E73+
'Deelnemer 15 vtg'!E73+
'Deelnemer 16 vtg'!E73+
'Deelnemer 17 vtg'!E73+
'Deelnemer 18 vtg'!E73+
'Deelnemer 19 vtg'!E73+
'Deelnemer 20 vtg'!E73+
'Deelnemer 21 vtg'!E73+
'Deelnemer 22 vtg'!E73+
'Deelnemer 23 vtg'!E73+
'Deelnemer 24 vtg'!E73+
'Deelnemer 25 vtg'!E73</f>
        <v>0</v>
      </c>
      <c r="G48" s="455"/>
      <c r="H48" s="24">
        <v>21</v>
      </c>
      <c r="I48" s="458">
        <f t="shared" si="2"/>
        <v>0</v>
      </c>
      <c r="J48" s="458"/>
      <c r="K48" s="66"/>
    </row>
    <row r="49" spans="2:12" ht="16.5" customHeight="1" x14ac:dyDescent="0.3">
      <c r="C49" s="139" t="s">
        <v>7</v>
      </c>
      <c r="D49" s="156"/>
      <c r="E49" s="140"/>
      <c r="F49" s="455">
        <f>'Deelnemer 2 vtg'!E74+
'Deelnemer 3 vtg'!E74+
'Deelnemer 4 vtg'!E74+
'Deelnemer 5 vtg'!E74+
'Deelnemer 6 vtg'!E74+
'Deelnemer 7 vtg'!E74+
'Deelnemer 8 vtg'!E74+
'Deelnemer 9 vtg'!E74+
'Deelnemer 10 vtg'!E74+
'Deelnemer 11 vtg'!E74+
'Deelnemer 12 vtg'!E74+
'Deelnemer 13 vtg'!E74+
'Deelnemer 14 vtg'!E74+
'Deelnemer 15 vtg'!E74+
'Deelnemer 16 vtg'!E74+
'Deelnemer 17 vtg'!E74+
'Deelnemer 18 vtg'!E74+
'Deelnemer 19 vtg'!E74+
'Deelnemer 20 vtg'!E74+
'Deelnemer 21 vtg'!E74+
'Deelnemer 22 vtg'!E74+
'Deelnemer 23 vtg'!E74+
'Deelnemer 24 vtg'!E74+
'Deelnemer 25 vtg'!E74</f>
        <v>0</v>
      </c>
      <c r="G49" s="455"/>
      <c r="H49" s="24">
        <v>3</v>
      </c>
      <c r="I49" s="458">
        <f t="shared" si="2"/>
        <v>0</v>
      </c>
      <c r="J49" s="458"/>
      <c r="K49" s="66"/>
    </row>
    <row r="50" spans="2:12" ht="16.5" customHeight="1" x14ac:dyDescent="0.3">
      <c r="C50" s="139" t="s">
        <v>8</v>
      </c>
      <c r="D50" s="156"/>
      <c r="E50" s="140"/>
      <c r="F50" s="455">
        <f>'Deelnemer 2 vtg'!E75+
'Deelnemer 3 vtg'!E75+
'Deelnemer 4 vtg'!E75+
'Deelnemer 5 vtg'!E75+
'Deelnemer 6 vtg'!E75+
'Deelnemer 7 vtg'!E75+
'Deelnemer 8 vtg'!E75+
'Deelnemer 9 vtg'!E75+
'Deelnemer 10 vtg'!E75+
'Deelnemer 11 vtg'!E75+
'Deelnemer 12 vtg'!E75+
'Deelnemer 13 vtg'!E75+
'Deelnemer 14 vtg'!E75+
'Deelnemer 15 vtg'!E75+
'Deelnemer 16 vtg'!E75+
'Deelnemer 17 vtg'!E75+
'Deelnemer 18 vtg'!E75+
'Deelnemer 19 vtg'!E75+
'Deelnemer 20 vtg'!E75+
'Deelnemer 21 vtg'!E75+
'Deelnemer 22 vtg'!E75+
'Deelnemer 23 vtg'!E75+
'Deelnemer 24 vtg'!E75+
'Deelnemer 25 vtg'!E75</f>
        <v>0</v>
      </c>
      <c r="G50" s="455"/>
      <c r="H50" s="24">
        <v>8.1999999999999993</v>
      </c>
      <c r="I50" s="458">
        <f t="shared" si="2"/>
        <v>0</v>
      </c>
      <c r="J50" s="458"/>
      <c r="K50" s="66"/>
    </row>
    <row r="51" spans="2:12" ht="16.5" customHeight="1" x14ac:dyDescent="0.3">
      <c r="C51" s="139" t="s">
        <v>9</v>
      </c>
      <c r="D51" s="156"/>
      <c r="E51" s="140"/>
      <c r="F51" s="455">
        <f>'Deelnemer 2 vtg'!E76+
'Deelnemer 3 vtg'!E76+
'Deelnemer 4 vtg'!E76+
'Deelnemer 5 vtg'!E76+
'Deelnemer 6 vtg'!E76+
'Deelnemer 7 vtg'!E76+
'Deelnemer 8 vtg'!E76+
'Deelnemer 9 vtg'!E76+
'Deelnemer 10 vtg'!E76+
'Deelnemer 11 vtg'!E76+
'Deelnemer 12 vtg'!E76+
'Deelnemer 13 vtg'!E76+
'Deelnemer 14 vtg'!E76+
'Deelnemer 15 vtg'!E76+
'Deelnemer 16 vtg'!E76+
'Deelnemer 17 vtg'!E76+
'Deelnemer 18 vtg'!E76+
'Deelnemer 19 vtg'!E76+
'Deelnemer 20 vtg'!E76+
'Deelnemer 21 vtg'!E76+
'Deelnemer 22 vtg'!E76+
'Deelnemer 23 vtg'!E76+
'Deelnemer 24 vtg'!E76+
'Deelnemer 25 vtg'!E76</f>
        <v>0</v>
      </c>
      <c r="G51" s="455"/>
      <c r="H51" s="24">
        <v>8.1999999999999993</v>
      </c>
      <c r="I51" s="458">
        <f t="shared" si="2"/>
        <v>0</v>
      </c>
      <c r="J51" s="458"/>
      <c r="K51" s="66"/>
    </row>
    <row r="52" spans="2:12" ht="16.5" customHeight="1" x14ac:dyDescent="0.3">
      <c r="C52" s="139" t="s">
        <v>10</v>
      </c>
      <c r="D52" s="156"/>
      <c r="E52" s="140"/>
      <c r="F52" s="455">
        <f>'Deelnemer 2 vtg'!E77+
'Deelnemer 3 vtg'!E77+
'Deelnemer 4 vtg'!E77+
'Deelnemer 5 vtg'!E77+
'Deelnemer 6 vtg'!E77+
'Deelnemer 7 vtg'!E77+
'Deelnemer 8 vtg'!E77+
'Deelnemer 9 vtg'!E77+
'Deelnemer 10 vtg'!E77+
'Deelnemer 11 vtg'!E77+
'Deelnemer 12 vtg'!E77+
'Deelnemer 13 vtg'!E77+
'Deelnemer 14 vtg'!E77+
'Deelnemer 15 vtg'!E77+
'Deelnemer 16 vtg'!E77+
'Deelnemer 17 vtg'!E77+
'Deelnemer 18 vtg'!E77+
'Deelnemer 19 vtg'!E77+
'Deelnemer 20 vtg'!E77+
'Deelnemer 21 vtg'!E77+
'Deelnemer 22 vtg'!E77+
'Deelnemer 23 vtg'!E77+
'Deelnemer 24 vtg'!E77+
'Deelnemer 25 vtg'!E77</f>
        <v>0</v>
      </c>
      <c r="G52" s="455"/>
      <c r="H52" s="24">
        <v>15</v>
      </c>
      <c r="I52" s="458">
        <f t="shared" si="2"/>
        <v>0</v>
      </c>
      <c r="J52" s="458"/>
      <c r="K52" s="66"/>
    </row>
    <row r="53" spans="2:12" ht="16.5" customHeight="1" x14ac:dyDescent="0.3">
      <c r="C53" s="139" t="s">
        <v>11</v>
      </c>
      <c r="D53" s="156"/>
      <c r="E53" s="140"/>
      <c r="F53" s="455">
        <f>'Deelnemer 2 vtg'!E78+
'Deelnemer 3 vtg'!E78+
'Deelnemer 4 vtg'!E78+
'Deelnemer 5 vtg'!E78+
'Deelnemer 6 vtg'!E78+
'Deelnemer 7 vtg'!E78+
'Deelnemer 8 vtg'!E78+
'Deelnemer 9 vtg'!E78+
'Deelnemer 10 vtg'!E78+
'Deelnemer 11 vtg'!E78+
'Deelnemer 12 vtg'!E78+
'Deelnemer 13 vtg'!E78+
'Deelnemer 14 vtg'!E78+
'Deelnemer 15 vtg'!E78+
'Deelnemer 16 vtg'!E78+
'Deelnemer 17 vtg'!E78+
'Deelnemer 18 vtg'!E78+
'Deelnemer 19 vtg'!E78+
'Deelnemer 20 vtg'!E78+
'Deelnemer 21 vtg'!E78+
'Deelnemer 22 vtg'!E78+
'Deelnemer 23 vtg'!E78+
'Deelnemer 24 vtg'!E78+
'Deelnemer 25 vtg'!E78</f>
        <v>0</v>
      </c>
      <c r="G53" s="455"/>
      <c r="H53" s="24">
        <v>15</v>
      </c>
      <c r="I53" s="458">
        <f t="shared" si="2"/>
        <v>0</v>
      </c>
      <c r="J53" s="458"/>
      <c r="K53" s="66"/>
    </row>
    <row r="54" spans="2:12" ht="16.5" customHeight="1" x14ac:dyDescent="0.3">
      <c r="C54" s="139" t="s">
        <v>125</v>
      </c>
      <c r="D54" s="156"/>
      <c r="E54" s="140"/>
      <c r="F54" s="455">
        <f>'Deelnemer 2 vtg'!E79+
'Deelnemer 3 vtg'!E79+
'Deelnemer 4 vtg'!E79+
'Deelnemer 5 vtg'!E79+
'Deelnemer 6 vtg'!E79+
'Deelnemer 7 vtg'!E79+
'Deelnemer 8 vtg'!E79+
'Deelnemer 9 vtg'!E79+
'Deelnemer 10 vtg'!E79+
'Deelnemer 11 vtg'!E79+
'Deelnemer 12 vtg'!E79+
'Deelnemer 13 vtg'!E79+
'Deelnemer 14 vtg'!E79+
'Deelnemer 15 vtg'!E79+
'Deelnemer 16 vtg'!E79+
'Deelnemer 17 vtg'!E79+
'Deelnemer 18 vtg'!E79+
'Deelnemer 19 vtg'!E79+
'Deelnemer 20 vtg'!E79+
'Deelnemer 21 vtg'!E79+
'Deelnemer 22 vtg'!E79+
'Deelnemer 23 vtg'!E79+
'Deelnemer 24 vtg'!E79+
'Deelnemer 25 vtg'!E79</f>
        <v>0</v>
      </c>
      <c r="G54" s="455"/>
      <c r="H54" s="24">
        <v>25</v>
      </c>
      <c r="I54" s="458">
        <f t="shared" si="2"/>
        <v>0</v>
      </c>
      <c r="J54" s="458"/>
      <c r="K54" s="66"/>
    </row>
    <row r="55" spans="2:12" ht="16.5" customHeight="1" x14ac:dyDescent="0.3">
      <c r="C55" s="139" t="s">
        <v>126</v>
      </c>
      <c r="D55" s="156"/>
      <c r="E55" s="140"/>
      <c r="F55" s="455">
        <f>'Deelnemer 2 vtg'!E80+
'Deelnemer 3 vtg'!E80+
'Deelnemer 4 vtg'!E80+
'Deelnemer 5 vtg'!E80+
'Deelnemer 6 vtg'!E80+
'Deelnemer 7 vtg'!E80+
'Deelnemer 8 vtg'!E80+
'Deelnemer 9 vtg'!E80+
'Deelnemer 10 vtg'!E80+
'Deelnemer 11 vtg'!E80+
'Deelnemer 12 vtg'!E80+
'Deelnemer 13 vtg'!E80+
'Deelnemer 14 vtg'!E80+
'Deelnemer 15 vtg'!E80+
'Deelnemer 16 vtg'!E80+
'Deelnemer 17 vtg'!E80+
'Deelnemer 18 vtg'!E80+
'Deelnemer 19 vtg'!E80+
'Deelnemer 20 vtg'!E80+
'Deelnemer 21 vtg'!E80+
'Deelnemer 22 vtg'!E80+
'Deelnemer 23 vtg'!E80+
'Deelnemer 24 vtg'!E80+
'Deelnemer 25 vtg'!E80</f>
        <v>0</v>
      </c>
      <c r="G55" s="455"/>
      <c r="H55" s="24">
        <v>25</v>
      </c>
      <c r="I55" s="458">
        <f t="shared" si="2"/>
        <v>0</v>
      </c>
      <c r="J55" s="458"/>
      <c r="K55" s="61"/>
    </row>
    <row r="56" spans="2:12" s="66" customFormat="1" ht="16.5" customHeight="1" x14ac:dyDescent="0.3">
      <c r="B56" s="61"/>
      <c r="C56" s="6"/>
      <c r="D56" s="6"/>
      <c r="E56" s="6"/>
      <c r="F56" s="5"/>
      <c r="H56" s="26"/>
      <c r="I56" s="457"/>
      <c r="J56" s="457"/>
      <c r="K56" s="61"/>
      <c r="L56" s="61"/>
    </row>
    <row r="57" spans="2:12" s="66" customFormat="1" ht="16.5" customHeight="1" x14ac:dyDescent="0.3">
      <c r="B57" s="61"/>
      <c r="C57" s="6"/>
      <c r="D57" s="6"/>
      <c r="E57" s="6"/>
      <c r="F57" s="5"/>
      <c r="G57" s="26"/>
      <c r="H57" s="168"/>
      <c r="L57" s="61"/>
    </row>
    <row r="58" spans="2:12" s="66" customFormat="1" ht="16.5" customHeight="1" x14ac:dyDescent="0.3">
      <c r="B58" s="61"/>
      <c r="F58" s="6"/>
      <c r="G58" s="5"/>
      <c r="H58" s="5"/>
      <c r="I58" s="27"/>
      <c r="L58" s="61"/>
    </row>
    <row r="59" spans="2:12" ht="16.5" customHeight="1" x14ac:dyDescent="0.3">
      <c r="C59" s="139" t="s">
        <v>127</v>
      </c>
      <c r="D59" s="140"/>
      <c r="E59" s="155" t="str">
        <f>IF(SUM(F45:G55)&gt;0,SUM(F45:G55),"")</f>
        <v/>
      </c>
      <c r="F59" s="169"/>
      <c r="G59" s="11"/>
      <c r="H59" s="168"/>
      <c r="I59" s="66"/>
      <c r="J59" s="66"/>
      <c r="K59" s="66"/>
    </row>
    <row r="60" spans="2:12" ht="16.5" customHeight="1" x14ac:dyDescent="0.3">
      <c r="C60" s="170" t="s">
        <v>128</v>
      </c>
      <c r="D60" s="170"/>
      <c r="E60" s="194" t="str">
        <f>IFERROR((I47+I48+I50+I51+I54+I55)/E61,"")</f>
        <v/>
      </c>
      <c r="F60" s="172"/>
      <c r="G60" s="11"/>
      <c r="H60" s="173"/>
      <c r="I60" s="66"/>
      <c r="J60" s="66"/>
      <c r="K60" s="66"/>
    </row>
    <row r="61" spans="2:12" ht="16.5" customHeight="1" x14ac:dyDescent="0.3">
      <c r="C61" s="170" t="s">
        <v>129</v>
      </c>
      <c r="D61" s="170"/>
      <c r="E61" s="171" t="str">
        <f>IF(SUM(I45:J55)&gt;0,SUM(I45:J55),"")</f>
        <v/>
      </c>
      <c r="F61" s="66"/>
      <c r="G61" s="66"/>
      <c r="H61" s="27" t="str">
        <f>IFERROR(IF(E60&lt;50%,"Uw aanvraag komt niet in aanmerking voor subsidie", ""),"")</f>
        <v/>
      </c>
      <c r="I61" s="27"/>
      <c r="J61" s="66"/>
      <c r="K61" s="66"/>
    </row>
    <row r="62" spans="2:12" s="66" customFormat="1" ht="16.5" customHeight="1" x14ac:dyDescent="0.3">
      <c r="B62" s="61"/>
      <c r="C62" s="174" t="s">
        <v>130</v>
      </c>
      <c r="D62" s="175"/>
      <c r="E62" s="176" t="str">
        <f>IF('Deelnemer 1 tankstation'!$F$16*0.3&gt;0,'Deelnemer 1 tankstation'!$F$16*0.3,"")</f>
        <v/>
      </c>
      <c r="H62" s="27"/>
      <c r="I62" s="27"/>
      <c r="L62" s="61"/>
    </row>
    <row r="63" spans="2:12" s="66" customFormat="1" ht="16.5" customHeight="1" x14ac:dyDescent="0.3">
      <c r="B63" s="61"/>
      <c r="F63" s="11"/>
      <c r="G63" s="4"/>
      <c r="H63" s="4"/>
      <c r="I63" s="4"/>
      <c r="L63" s="61"/>
    </row>
    <row r="64" spans="2:12" ht="16.5" customHeight="1" x14ac:dyDescent="0.3">
      <c r="C64" s="77"/>
      <c r="D64" s="72"/>
      <c r="E64" s="72"/>
      <c r="F64" s="72"/>
      <c r="G64" s="72"/>
      <c r="H64" s="72"/>
      <c r="I64" s="72"/>
    </row>
    <row r="65" spans="2:13" s="66" customFormat="1" ht="16.5" customHeight="1" x14ac:dyDescent="0.3">
      <c r="B65" s="61"/>
      <c r="C65" s="17"/>
      <c r="D65" s="59"/>
      <c r="E65" s="59"/>
      <c r="F65" s="59"/>
      <c r="G65" s="59"/>
      <c r="H65" s="59"/>
      <c r="I65" s="59"/>
      <c r="L65" s="61"/>
    </row>
    <row r="66" spans="2:13" s="61" customFormat="1" ht="19.5" customHeight="1" x14ac:dyDescent="0.3">
      <c r="C66" s="177" t="s">
        <v>131</v>
      </c>
      <c r="D66" s="4"/>
      <c r="E66" s="4"/>
      <c r="F66" s="4"/>
      <c r="G66" s="4"/>
      <c r="H66" s="4"/>
      <c r="I66" s="4"/>
    </row>
    <row r="67" spans="2:13" s="66" customFormat="1" ht="15" customHeight="1" x14ac:dyDescent="0.3">
      <c r="B67" s="61"/>
      <c r="C67" s="61"/>
      <c r="L67" s="61"/>
    </row>
    <row r="68" spans="2:13" ht="16.5" customHeight="1" x14ac:dyDescent="0.3">
      <c r="C68" s="449" t="s">
        <v>132</v>
      </c>
      <c r="D68" s="450"/>
      <c r="E68" s="28" t="str">
        <f>IF(SUM(E69:E73)&gt;0,SUM(E69:E73),"")</f>
        <v/>
      </c>
      <c r="F68" s="30"/>
      <c r="G68" s="61"/>
      <c r="H68" s="66"/>
      <c r="I68" s="66"/>
      <c r="J68" s="66"/>
      <c r="K68" s="66"/>
      <c r="M68" s="66"/>
    </row>
    <row r="69" spans="2:13" ht="16.5" customHeight="1" x14ac:dyDescent="0.3">
      <c r="C69" s="451" t="s">
        <v>75</v>
      </c>
      <c r="D69" s="452"/>
      <c r="E69" s="29" t="str">
        <f>IFERROR(70-(70*(('Deelnemer 1 tankstation'!$F$106/('Deelnemer 1 tankstation'!$F$16*'Deelnemer 1 tankstation'!$F$18))/20/100))," ")</f>
        <v xml:space="preserve"> </v>
      </c>
      <c r="F69" s="33"/>
      <c r="G69" s="61"/>
      <c r="H69" s="66"/>
      <c r="I69" s="66"/>
      <c r="J69" s="66"/>
      <c r="K69" s="66"/>
      <c r="M69" s="66"/>
    </row>
    <row r="70" spans="2:13" ht="16.5" customHeight="1" x14ac:dyDescent="0.3">
      <c r="C70" s="453" t="s">
        <v>61</v>
      </c>
      <c r="D70" s="454"/>
      <c r="E70" s="29" t="str">
        <f>IF('Deelnemer 1 tankstation'!$F$17&gt;=2000,10,IF('Deelnemer 1 tankstation'!$F$17&gt;=1500,8,IF('Deelnemer 1 tankstation'!$F$17&gt;=1000,6,"")))</f>
        <v/>
      </c>
      <c r="F70" s="34"/>
      <c r="G70" s="61"/>
      <c r="H70" s="66"/>
      <c r="I70" s="66"/>
      <c r="J70" s="66"/>
      <c r="K70" s="66"/>
      <c r="M70" s="66"/>
    </row>
    <row r="71" spans="2:13" ht="16.5" customHeight="1" x14ac:dyDescent="0.3">
      <c r="C71" s="453" t="s">
        <v>133</v>
      </c>
      <c r="D71" s="454"/>
      <c r="E71" s="29" t="str">
        <f>IF('Deelnemer 1 tankstation'!$F$18&gt;=3,10,IF('Deelnemer 1 tankstation'!$F$18=2,5,""))</f>
        <v/>
      </c>
      <c r="F71" s="34"/>
      <c r="G71" s="61"/>
      <c r="H71" s="66"/>
      <c r="I71" s="66"/>
      <c r="J71" s="66"/>
      <c r="K71" s="66"/>
      <c r="M71" s="66"/>
    </row>
    <row r="72" spans="2:13" ht="16.5" customHeight="1" x14ac:dyDescent="0.3">
      <c r="C72" s="453" t="s">
        <v>134</v>
      </c>
      <c r="D72" s="454"/>
      <c r="E72" s="29" t="str">
        <f>IF('Deelnemer 1 tankstation'!$F$19="aanvraag ingediend",1,IF('Deelnemer 1 tankstation'!$F$19="verleend",5,IF('Deelnemer 1 tankstation'!$F$19="onherroepelijk",10,"")))</f>
        <v/>
      </c>
      <c r="F72" s="34"/>
      <c r="G72" s="61"/>
      <c r="H72" s="66"/>
      <c r="I72" s="66"/>
      <c r="J72" s="66"/>
      <c r="K72" s="66"/>
      <c r="M72" s="66"/>
    </row>
    <row r="73" spans="2:13" ht="16.5" customHeight="1" x14ac:dyDescent="0.3">
      <c r="C73" s="453" t="s">
        <v>135</v>
      </c>
      <c r="D73" s="454"/>
      <c r="E73" s="29" t="str">
        <f>IF('Deelnemer 1 tankstation'!$F$20="ja",5,"")</f>
        <v/>
      </c>
      <c r="F73" s="34"/>
      <c r="G73" s="61"/>
      <c r="H73" s="66"/>
      <c r="I73" s="66"/>
      <c r="J73" s="66"/>
      <c r="K73" s="66"/>
      <c r="M73" s="66"/>
    </row>
    <row r="74" spans="2:13" s="66" customFormat="1" ht="16.5" customHeight="1" x14ac:dyDescent="0.3">
      <c r="B74" s="61"/>
      <c r="C74" s="30"/>
      <c r="D74" s="30"/>
      <c r="E74" s="30"/>
      <c r="F74" s="30"/>
      <c r="G74" s="61"/>
      <c r="L74" s="61"/>
    </row>
    <row r="75" spans="2:13" ht="16.5" customHeight="1" x14ac:dyDescent="0.3">
      <c r="C75" s="449" t="s">
        <v>136</v>
      </c>
      <c r="D75" s="450"/>
      <c r="E75" s="28" t="str">
        <f>IFERROR(100-((SUM(I9:I32)/SUM(H9:H32))*100),"")</f>
        <v/>
      </c>
      <c r="F75" s="30"/>
      <c r="G75" s="61"/>
      <c r="H75" s="66"/>
      <c r="I75" s="66"/>
      <c r="J75" s="66"/>
      <c r="K75" s="66"/>
      <c r="M75" s="66"/>
    </row>
    <row r="76" spans="2:13" s="66" customFormat="1" ht="16.5" customHeight="1" x14ac:dyDescent="0.3">
      <c r="B76" s="61"/>
      <c r="C76" s="4"/>
      <c r="D76" s="4"/>
      <c r="E76" s="4"/>
      <c r="F76" s="4"/>
      <c r="G76" s="5"/>
      <c r="L76" s="61"/>
    </row>
    <row r="77" spans="2:13" ht="16.5" customHeight="1" x14ac:dyDescent="0.3">
      <c r="C77" s="449" t="s">
        <v>137</v>
      </c>
      <c r="D77" s="450"/>
      <c r="E77" s="28" t="str">
        <f>IFERROR(E68+E75,"")</f>
        <v/>
      </c>
      <c r="F77" s="30"/>
      <c r="G77" s="61"/>
      <c r="H77" s="66"/>
      <c r="I77" s="66"/>
      <c r="J77" s="66"/>
      <c r="K77" s="66"/>
      <c r="M77" s="66"/>
    </row>
    <row r="78" spans="2:13" s="66" customFormat="1" ht="16.5" customHeight="1" x14ac:dyDescent="0.3">
      <c r="B78" s="61"/>
      <c r="C78" s="31"/>
      <c r="D78" s="31"/>
      <c r="E78" s="31"/>
      <c r="F78" s="32"/>
      <c r="G78" s="178"/>
      <c r="L78" s="61"/>
    </row>
    <row r="79" spans="2:13" ht="15" customHeight="1" x14ac:dyDescent="0.3">
      <c r="F79" s="66"/>
      <c r="G79" s="66"/>
      <c r="H79" s="66"/>
      <c r="I79" s="66"/>
      <c r="J79" s="66"/>
      <c r="K79" s="66"/>
      <c r="M79" s="66"/>
    </row>
  </sheetData>
  <sheetProtection algorithmName="SHA-512" hashValue="maIxB1uzGf1jaKA2x7kC2p55/CYSjXli8OkrZwU+ZTS+slro40snoNyGfiXkSfSHQD2kI5rTwMME8uoVvm7V+A==" saltValue="pByV+9VzKt8DU3oWlvEGcw==" spinCount="100000" sheet="1" selectLockedCells="1"/>
  <mergeCells count="59">
    <mergeCell ref="D29:E29"/>
    <mergeCell ref="D30:E30"/>
    <mergeCell ref="D31:E31"/>
    <mergeCell ref="D32:E32"/>
    <mergeCell ref="D24:E24"/>
    <mergeCell ref="D25:E25"/>
    <mergeCell ref="D26:E26"/>
    <mergeCell ref="D27:E27"/>
    <mergeCell ref="D28:E28"/>
    <mergeCell ref="D19:E19"/>
    <mergeCell ref="D20:E20"/>
    <mergeCell ref="D21:E21"/>
    <mergeCell ref="D22:E22"/>
    <mergeCell ref="D23:E23"/>
    <mergeCell ref="I56:J56"/>
    <mergeCell ref="F55:G55"/>
    <mergeCell ref="I45:J45"/>
    <mergeCell ref="I46:J46"/>
    <mergeCell ref="I47:J47"/>
    <mergeCell ref="I48:J48"/>
    <mergeCell ref="I49:J49"/>
    <mergeCell ref="I50:J50"/>
    <mergeCell ref="I51:J51"/>
    <mergeCell ref="I52:J52"/>
    <mergeCell ref="I53:J53"/>
    <mergeCell ref="I54:J54"/>
    <mergeCell ref="I55:J55"/>
    <mergeCell ref="F47:G47"/>
    <mergeCell ref="F48:G48"/>
    <mergeCell ref="F49:G49"/>
    <mergeCell ref="D7:E7"/>
    <mergeCell ref="F44:G44"/>
    <mergeCell ref="I44:J44"/>
    <mergeCell ref="F45:G45"/>
    <mergeCell ref="F46:G46"/>
    <mergeCell ref="D8:E8"/>
    <mergeCell ref="D9:E9"/>
    <mergeCell ref="D10:E10"/>
    <mergeCell ref="D11:E11"/>
    <mergeCell ref="D12:E12"/>
    <mergeCell ref="D13:E13"/>
    <mergeCell ref="D14:E14"/>
    <mergeCell ref="D15:E15"/>
    <mergeCell ref="D16:E16"/>
    <mergeCell ref="D17:E17"/>
    <mergeCell ref="D18:E18"/>
    <mergeCell ref="F50:G50"/>
    <mergeCell ref="F51:G51"/>
    <mergeCell ref="F52:G52"/>
    <mergeCell ref="F53:G53"/>
    <mergeCell ref="F54:G54"/>
    <mergeCell ref="C77:D77"/>
    <mergeCell ref="C68:D68"/>
    <mergeCell ref="C69:D69"/>
    <mergeCell ref="C70:D70"/>
    <mergeCell ref="C71:D71"/>
    <mergeCell ref="C72:D72"/>
    <mergeCell ref="C73:D73"/>
    <mergeCell ref="C75:D75"/>
  </mergeCells>
  <conditionalFormatting sqref="E60">
    <cfRule type="cellIs" dxfId="48" priority="1" operator="lessThan">
      <formula>0.5</formula>
    </cfRule>
  </conditionalFormatting>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0:N34"/>
  <sheetViews>
    <sheetView showGridLines="0" zoomScale="80" zoomScaleNormal="80" workbookViewId="0">
      <selection activeCell="S19" sqref="S19:S33"/>
    </sheetView>
  </sheetViews>
  <sheetFormatPr defaultColWidth="14.44140625" defaultRowHeight="15" customHeight="1" x14ac:dyDescent="0.3"/>
  <cols>
    <col min="1" max="1" width="2.44140625" style="240" customWidth="1"/>
    <col min="2" max="2" width="4.44140625" style="240" customWidth="1"/>
    <col min="3" max="3" width="9.109375" style="240" customWidth="1"/>
    <col min="4" max="7" width="9.88671875" style="240" customWidth="1"/>
    <col min="8" max="8" width="11.5546875" style="240" customWidth="1"/>
    <col min="9" max="14" width="9.88671875" style="240" customWidth="1"/>
    <col min="15" max="18" width="9.109375" style="240" customWidth="1"/>
    <col min="19" max="26" width="8.5546875" style="240" customWidth="1"/>
    <col min="27" max="16384" width="14.44140625" style="240"/>
  </cols>
  <sheetData>
    <row r="10" spans="2:14" ht="24" customHeight="1" x14ac:dyDescent="0.3">
      <c r="B10" s="373" t="str">
        <f>'Toelichting '!B10</f>
        <v>Subsidieregeling Mobiliteit in Waterstof 2025</v>
      </c>
      <c r="C10" s="289"/>
      <c r="D10" s="289"/>
      <c r="E10" s="289"/>
      <c r="F10" s="289"/>
      <c r="G10" s="289"/>
      <c r="H10" s="289"/>
      <c r="I10" s="289"/>
      <c r="J10" s="289"/>
      <c r="K10" s="289"/>
      <c r="L10" s="289"/>
      <c r="M10" s="289"/>
      <c r="N10" s="289"/>
    </row>
    <row r="11" spans="2:14" ht="24" customHeight="1" x14ac:dyDescent="0.3">
      <c r="B11" s="374" t="s">
        <v>138</v>
      </c>
      <c r="C11" s="289"/>
      <c r="D11" s="289"/>
      <c r="E11" s="289"/>
      <c r="F11" s="289"/>
      <c r="G11" s="289"/>
      <c r="H11" s="289"/>
      <c r="I11" s="289"/>
      <c r="J11" s="289"/>
      <c r="K11" s="289"/>
      <c r="L11" s="289"/>
      <c r="M11" s="289"/>
      <c r="N11" s="289"/>
    </row>
    <row r="12" spans="2:14" ht="15" customHeight="1" x14ac:dyDescent="0.3">
      <c r="B12" s="289"/>
      <c r="C12" s="289"/>
      <c r="D12" s="289"/>
      <c r="E12" s="289"/>
      <c r="F12" s="289"/>
      <c r="G12" s="289"/>
      <c r="H12" s="289"/>
      <c r="I12" s="289"/>
      <c r="J12" s="289"/>
      <c r="K12" s="289"/>
      <c r="L12" s="289"/>
      <c r="M12" s="289"/>
      <c r="N12" s="289"/>
    </row>
    <row r="13" spans="2:14" ht="15" customHeight="1" x14ac:dyDescent="0.3">
      <c r="B13" s="375" t="s">
        <v>139</v>
      </c>
      <c r="C13" s="376"/>
      <c r="D13" s="376"/>
      <c r="E13" s="376"/>
      <c r="F13" s="376"/>
      <c r="G13" s="376"/>
      <c r="H13" s="376"/>
      <c r="I13" s="376"/>
      <c r="J13" s="376"/>
      <c r="K13" s="376"/>
      <c r="L13" s="376"/>
      <c r="M13" s="376"/>
      <c r="N13" s="376"/>
    </row>
    <row r="14" spans="2:14" ht="99.75" customHeight="1" x14ac:dyDescent="0.3">
      <c r="B14" s="463" t="s">
        <v>257</v>
      </c>
      <c r="C14" s="464"/>
      <c r="D14" s="464"/>
      <c r="E14" s="464"/>
      <c r="F14" s="464"/>
      <c r="G14" s="464"/>
      <c r="H14" s="464"/>
      <c r="I14" s="464"/>
      <c r="J14" s="464"/>
      <c r="K14" s="464"/>
      <c r="L14" s="464"/>
      <c r="M14" s="464"/>
      <c r="N14" s="464"/>
    </row>
    <row r="15" spans="2:14" ht="15" customHeight="1" x14ac:dyDescent="0.3">
      <c r="B15" s="375" t="s">
        <v>140</v>
      </c>
      <c r="C15" s="376"/>
      <c r="D15" s="376"/>
      <c r="E15" s="376"/>
      <c r="F15" s="376"/>
      <c r="G15" s="376"/>
      <c r="H15" s="376"/>
      <c r="I15" s="376"/>
      <c r="J15" s="376"/>
      <c r="K15" s="376"/>
      <c r="L15" s="376"/>
      <c r="M15" s="376"/>
      <c r="N15" s="376"/>
    </row>
    <row r="16" spans="2:14" ht="42.75" customHeight="1" x14ac:dyDescent="0.3">
      <c r="B16" s="459" t="s">
        <v>251</v>
      </c>
      <c r="C16" s="459"/>
      <c r="D16" s="459"/>
      <c r="E16" s="459"/>
      <c r="F16" s="459"/>
      <c r="G16" s="459"/>
      <c r="H16" s="459"/>
      <c r="I16" s="459"/>
      <c r="J16" s="459"/>
      <c r="K16" s="459"/>
      <c r="L16" s="459"/>
      <c r="M16" s="459"/>
      <c r="N16" s="459"/>
    </row>
    <row r="17" spans="2:14" ht="15" customHeight="1" x14ac:dyDescent="0.3">
      <c r="B17" s="375" t="s">
        <v>141</v>
      </c>
      <c r="C17" s="376"/>
      <c r="D17" s="376"/>
      <c r="E17" s="376"/>
      <c r="F17" s="376"/>
      <c r="G17" s="376"/>
      <c r="H17" s="376"/>
      <c r="I17" s="376"/>
      <c r="J17" s="376"/>
      <c r="K17" s="376"/>
      <c r="L17" s="376"/>
      <c r="M17" s="376"/>
      <c r="N17" s="376"/>
    </row>
    <row r="18" spans="2:14" ht="34.5" customHeight="1" x14ac:dyDescent="0.3">
      <c r="B18" s="459" t="s">
        <v>252</v>
      </c>
      <c r="C18" s="459"/>
      <c r="D18" s="459"/>
      <c r="E18" s="459"/>
      <c r="F18" s="459"/>
      <c r="G18" s="459"/>
      <c r="H18" s="459"/>
      <c r="I18" s="459"/>
      <c r="J18" s="459"/>
      <c r="K18" s="459"/>
      <c r="L18" s="459"/>
      <c r="M18" s="459"/>
      <c r="N18" s="459"/>
    </row>
    <row r="19" spans="2:14" ht="15" customHeight="1" x14ac:dyDescent="0.3">
      <c r="B19" s="375" t="s">
        <v>142</v>
      </c>
      <c r="C19" s="376"/>
      <c r="D19" s="376"/>
      <c r="E19" s="376"/>
      <c r="F19" s="376"/>
      <c r="G19" s="376"/>
      <c r="H19" s="376"/>
      <c r="I19" s="376"/>
      <c r="J19" s="376"/>
      <c r="K19" s="376"/>
      <c r="L19" s="376"/>
      <c r="M19" s="376"/>
      <c r="N19" s="376"/>
    </row>
    <row r="20" spans="2:14" s="241" customFormat="1" ht="32.25" customHeight="1" x14ac:dyDescent="0.3">
      <c r="B20" s="459" t="s">
        <v>253</v>
      </c>
      <c r="C20" s="459"/>
      <c r="D20" s="459"/>
      <c r="E20" s="459"/>
      <c r="F20" s="459"/>
      <c r="G20" s="459"/>
      <c r="H20" s="459"/>
      <c r="I20" s="459"/>
      <c r="J20" s="459"/>
      <c r="K20" s="459"/>
      <c r="L20" s="459"/>
      <c r="M20" s="459"/>
      <c r="N20" s="459"/>
    </row>
    <row r="21" spans="2:14" ht="15" customHeight="1" x14ac:dyDescent="0.3">
      <c r="B21" s="289"/>
      <c r="C21" s="289"/>
      <c r="D21" s="289"/>
      <c r="E21" s="289"/>
      <c r="F21" s="289"/>
      <c r="G21" s="289"/>
      <c r="H21" s="289"/>
      <c r="I21" s="289"/>
      <c r="J21" s="289"/>
      <c r="K21" s="289"/>
      <c r="L21" s="289"/>
      <c r="M21" s="289"/>
      <c r="N21" s="289"/>
    </row>
    <row r="22" spans="2:14" ht="15" customHeight="1" x14ac:dyDescent="0.3">
      <c r="B22" s="375" t="s">
        <v>143</v>
      </c>
      <c r="C22" s="376"/>
      <c r="D22" s="376"/>
      <c r="E22" s="376"/>
      <c r="F22" s="376"/>
      <c r="G22" s="376"/>
      <c r="H22" s="376"/>
      <c r="I22" s="376"/>
      <c r="J22" s="376"/>
      <c r="K22" s="376"/>
      <c r="L22" s="376"/>
      <c r="M22" s="376"/>
      <c r="N22" s="376"/>
    </row>
    <row r="23" spans="2:14" ht="18" customHeight="1" x14ac:dyDescent="0.3">
      <c r="B23" s="459" t="s">
        <v>254</v>
      </c>
      <c r="C23" s="459"/>
      <c r="D23" s="459"/>
      <c r="E23" s="459"/>
      <c r="F23" s="459"/>
      <c r="G23" s="459"/>
      <c r="H23" s="459"/>
      <c r="I23" s="459"/>
      <c r="J23" s="459"/>
      <c r="K23" s="459"/>
      <c r="L23" s="459"/>
      <c r="M23" s="459"/>
      <c r="N23" s="459"/>
    </row>
    <row r="24" spans="2:14" ht="15" customHeight="1" x14ac:dyDescent="0.3">
      <c r="B24" s="247"/>
      <c r="C24" s="263"/>
      <c r="D24" s="263"/>
      <c r="E24" s="263"/>
      <c r="F24" s="263"/>
      <c r="G24" s="263"/>
      <c r="H24" s="263"/>
      <c r="I24" s="263"/>
      <c r="J24" s="263"/>
      <c r="K24" s="263"/>
      <c r="L24" s="263"/>
      <c r="M24" s="263"/>
      <c r="N24" s="263"/>
    </row>
    <row r="25" spans="2:14" ht="15" customHeight="1" x14ac:dyDescent="0.3">
      <c r="B25" s="375" t="s">
        <v>144</v>
      </c>
      <c r="C25" s="376"/>
      <c r="D25" s="376"/>
      <c r="E25" s="376"/>
      <c r="F25" s="376"/>
      <c r="G25" s="376"/>
      <c r="H25" s="376"/>
      <c r="I25" s="376"/>
      <c r="J25" s="376"/>
      <c r="K25" s="376"/>
      <c r="L25" s="376"/>
      <c r="M25" s="376"/>
      <c r="N25" s="376"/>
    </row>
    <row r="26" spans="2:14" ht="43.5" customHeight="1" x14ac:dyDescent="0.3">
      <c r="B26" s="459" t="s">
        <v>255</v>
      </c>
      <c r="C26" s="462"/>
      <c r="D26" s="462"/>
      <c r="E26" s="462"/>
      <c r="F26" s="462"/>
      <c r="G26" s="462"/>
      <c r="H26" s="462"/>
      <c r="I26" s="462"/>
      <c r="J26" s="462"/>
      <c r="K26" s="462"/>
      <c r="L26" s="462"/>
      <c r="M26" s="462"/>
      <c r="N26" s="462"/>
    </row>
    <row r="27" spans="2:14" ht="15" customHeight="1" x14ac:dyDescent="0.3">
      <c r="B27" s="375" t="s">
        <v>145</v>
      </c>
      <c r="C27" s="376"/>
      <c r="D27" s="376"/>
      <c r="E27" s="376"/>
      <c r="F27" s="376"/>
      <c r="G27" s="376"/>
      <c r="H27" s="376"/>
      <c r="I27" s="376"/>
      <c r="J27" s="376"/>
      <c r="K27" s="376"/>
      <c r="L27" s="376"/>
      <c r="M27" s="376"/>
      <c r="N27" s="376"/>
    </row>
    <row r="28" spans="2:14" ht="82.5" customHeight="1" x14ac:dyDescent="0.3">
      <c r="B28" s="459" t="s">
        <v>256</v>
      </c>
      <c r="C28" s="459"/>
      <c r="D28" s="459"/>
      <c r="E28" s="459"/>
      <c r="F28" s="459"/>
      <c r="G28" s="459"/>
      <c r="H28" s="459"/>
      <c r="I28" s="459"/>
      <c r="J28" s="459"/>
      <c r="K28" s="459"/>
      <c r="L28" s="459"/>
      <c r="M28" s="459"/>
      <c r="N28" s="459"/>
    </row>
    <row r="29" spans="2:14" ht="15" customHeight="1" x14ac:dyDescent="0.3">
      <c r="B29" s="384" t="s">
        <v>146</v>
      </c>
      <c r="C29" s="385"/>
      <c r="D29" s="385"/>
      <c r="E29" s="385"/>
      <c r="F29" s="385"/>
      <c r="G29" s="385"/>
      <c r="H29" s="385"/>
      <c r="I29" s="385"/>
      <c r="J29" s="385"/>
      <c r="K29" s="385"/>
      <c r="L29" s="385"/>
      <c r="M29" s="385"/>
      <c r="N29" s="385"/>
    </row>
    <row r="30" spans="2:14" ht="15" customHeight="1" x14ac:dyDescent="0.3">
      <c r="B30" s="386"/>
      <c r="C30" s="387" t="s">
        <v>147</v>
      </c>
      <c r="D30" s="385"/>
      <c r="E30" s="385"/>
      <c r="F30" s="385"/>
      <c r="G30" s="385"/>
      <c r="H30" s="385"/>
      <c r="I30" s="385"/>
      <c r="J30" s="385"/>
      <c r="K30" s="385"/>
      <c r="L30" s="385"/>
      <c r="M30" s="385"/>
      <c r="N30" s="385"/>
    </row>
    <row r="31" spans="2:14" ht="15" customHeight="1" x14ac:dyDescent="0.3">
      <c r="B31" s="385"/>
      <c r="C31" s="387" t="s">
        <v>148</v>
      </c>
      <c r="D31" s="385"/>
      <c r="E31" s="385"/>
      <c r="F31" s="385"/>
      <c r="G31" s="385"/>
      <c r="H31" s="385"/>
      <c r="I31" s="385"/>
      <c r="J31" s="385"/>
      <c r="K31" s="385"/>
      <c r="L31" s="385"/>
      <c r="M31" s="385"/>
      <c r="N31" s="385"/>
    </row>
    <row r="32" spans="2:14" ht="15" customHeight="1" x14ac:dyDescent="0.3">
      <c r="B32" s="385"/>
      <c r="C32" s="387" t="s">
        <v>149</v>
      </c>
      <c r="D32" s="385"/>
      <c r="E32" s="385"/>
      <c r="F32" s="385"/>
      <c r="G32" s="385"/>
      <c r="H32" s="385"/>
      <c r="I32" s="385"/>
      <c r="J32" s="385"/>
      <c r="K32" s="385"/>
      <c r="L32" s="385"/>
      <c r="M32" s="385"/>
      <c r="N32" s="385"/>
    </row>
    <row r="33" spans="2:14" ht="15" customHeight="1" x14ac:dyDescent="0.3">
      <c r="B33" s="385"/>
      <c r="C33" s="460" t="s">
        <v>239</v>
      </c>
      <c r="D33" s="461"/>
      <c r="E33" s="461"/>
      <c r="F33" s="461"/>
      <c r="G33" s="461"/>
      <c r="H33" s="461"/>
      <c r="I33" s="461"/>
      <c r="J33" s="461"/>
      <c r="K33" s="461"/>
      <c r="L33" s="461"/>
      <c r="M33" s="461"/>
      <c r="N33" s="461"/>
    </row>
    <row r="34" spans="2:14" ht="15" customHeight="1" x14ac:dyDescent="0.3">
      <c r="B34" s="289"/>
      <c r="C34" s="387" t="s">
        <v>150</v>
      </c>
      <c r="D34" s="289"/>
      <c r="E34" s="289"/>
      <c r="F34" s="289"/>
      <c r="G34" s="289"/>
      <c r="H34" s="289"/>
      <c r="I34" s="289"/>
      <c r="J34" s="289"/>
      <c r="K34" s="289"/>
      <c r="L34" s="289"/>
      <c r="M34" s="289"/>
      <c r="N34" s="289"/>
    </row>
  </sheetData>
  <sheetProtection algorithmName="SHA-512" hashValue="uTvkT7wQ9xIJSHVLoKg3gYVmogmO+8jx0TaAJQRmoVQcAG899pRdSohitF1Za6tfn9Ycvvdjd0kjzakiDjUTeA==" saltValue="xkM142Rlk+z0z+AVhSo5uw==" spinCount="100000" sheet="1" objects="1" scenarios="1"/>
  <mergeCells count="8">
    <mergeCell ref="B28:N28"/>
    <mergeCell ref="C33:N33"/>
    <mergeCell ref="B26:N26"/>
    <mergeCell ref="B14:N14"/>
    <mergeCell ref="B16:N16"/>
    <mergeCell ref="B18:N18"/>
    <mergeCell ref="B20:N20"/>
    <mergeCell ref="B23:N23"/>
  </mergeCells>
  <pageMargins left="0.23622047244094491" right="0.23622047244094491" top="0.23622047244094491" bottom="0.23622047244094491" header="0" footer="0"/>
  <pageSetup paperSize="9" scale="80" orientation="portrait"/>
  <headerFooter>
    <oddFooter>&amp;L_x000D_&amp;1#&amp;"Calibri"&amp;10&amp;K000000 Intern gebruik</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C630-EF7A-44F5-84D1-93690A8F53F6}">
  <sheetPr>
    <tabColor rgb="FFFFFF00"/>
  </sheetPr>
  <dimension ref="B1:R118"/>
  <sheetViews>
    <sheetView showGridLines="0" topLeftCell="A2" zoomScale="80" zoomScaleNormal="80" workbookViewId="0">
      <selection activeCell="F20" sqref="F20"/>
    </sheetView>
  </sheetViews>
  <sheetFormatPr defaultColWidth="14.44140625" defaultRowHeight="15" customHeight="1" x14ac:dyDescent="0.3"/>
  <cols>
    <col min="1" max="1" width="3.5546875" style="104" customWidth="1"/>
    <col min="2" max="2" width="3.5546875" style="103" customWidth="1"/>
    <col min="3" max="3" width="15.5546875" style="102" customWidth="1"/>
    <col min="4" max="4" width="24.5546875" style="104" customWidth="1"/>
    <col min="5" max="5" width="39.5546875" style="104" customWidth="1"/>
    <col min="6" max="6" width="24.5546875" style="104" customWidth="1"/>
    <col min="7" max="7" width="15.5546875" style="104" customWidth="1"/>
    <col min="8" max="8" width="39.5546875" style="104" customWidth="1"/>
    <col min="9" max="12" width="18.5546875" style="227" customWidth="1"/>
    <col min="13" max="13" width="6.44140625" style="104" customWidth="1"/>
    <col min="14" max="14" width="30.5546875" style="103" hidden="1" customWidth="1"/>
    <col min="15" max="15" width="18.5546875" style="104" hidden="1" customWidth="1"/>
    <col min="16" max="16" width="18.5546875" style="227" hidden="1" customWidth="1"/>
    <col min="17" max="17" width="36.109375" style="227" hidden="1" customWidth="1"/>
    <col min="18" max="18" width="31.5546875" style="227" customWidth="1"/>
    <col min="19" max="27" width="9.109375" style="104" customWidth="1"/>
    <col min="28" max="16384" width="14.44140625" style="104"/>
  </cols>
  <sheetData>
    <row r="1" spans="2:18" ht="24" customHeight="1" x14ac:dyDescent="0.3">
      <c r="C1" s="95"/>
      <c r="D1" s="95"/>
      <c r="E1" s="95"/>
      <c r="F1" s="402">
        <v>45748</v>
      </c>
      <c r="G1" s="95"/>
      <c r="H1" s="95"/>
      <c r="I1" s="96"/>
      <c r="J1" s="96"/>
      <c r="K1" s="96"/>
      <c r="L1" s="96"/>
      <c r="M1" s="103"/>
    </row>
    <row r="2" spans="2:18" ht="24" customHeight="1" x14ac:dyDescent="0.3">
      <c r="C2" s="377" t="s">
        <v>151</v>
      </c>
      <c r="D2" s="97"/>
      <c r="E2" s="97"/>
      <c r="F2" s="403">
        <v>45784</v>
      </c>
      <c r="G2" s="97"/>
      <c r="H2" s="97"/>
      <c r="I2" s="98"/>
      <c r="J2" s="96"/>
      <c r="K2" s="96"/>
      <c r="L2" s="96"/>
      <c r="M2" s="103"/>
    </row>
    <row r="3" spans="2:18" ht="24" customHeight="1" x14ac:dyDescent="0.3">
      <c r="C3" s="377" t="s">
        <v>152</v>
      </c>
      <c r="D3" s="97"/>
      <c r="E3" s="97"/>
      <c r="F3" s="403">
        <f>F2+91</f>
        <v>45875</v>
      </c>
      <c r="G3" s="97"/>
      <c r="H3" s="97"/>
      <c r="I3" s="98"/>
      <c r="J3" s="96"/>
      <c r="K3" s="96"/>
      <c r="L3" s="96"/>
      <c r="M3" s="103"/>
    </row>
    <row r="4" spans="2:18" ht="24" customHeight="1" x14ac:dyDescent="0.3">
      <c r="C4" s="95"/>
      <c r="D4" s="97"/>
      <c r="E4" s="97"/>
      <c r="F4" s="403">
        <f>F3+(3*365)</f>
        <v>46970</v>
      </c>
      <c r="G4" s="97"/>
      <c r="H4" s="97"/>
      <c r="I4" s="98"/>
      <c r="J4" s="96"/>
      <c r="K4" s="96"/>
      <c r="L4" s="96"/>
      <c r="M4" s="103"/>
    </row>
    <row r="5" spans="2:18" ht="17.25" customHeight="1" x14ac:dyDescent="0.3">
      <c r="C5" s="341" t="s">
        <v>229</v>
      </c>
      <c r="F5" s="97"/>
      <c r="G5" s="97"/>
      <c r="H5" s="97"/>
      <c r="I5" s="98"/>
      <c r="J5" s="96"/>
      <c r="K5" s="96"/>
      <c r="L5" s="96"/>
      <c r="M5" s="103"/>
    </row>
    <row r="6" spans="2:18" ht="16.5" customHeight="1" x14ac:dyDescent="0.3">
      <c r="C6" s="342" t="s">
        <v>222</v>
      </c>
      <c r="D6" s="400"/>
      <c r="E6" s="401"/>
      <c r="F6" s="97"/>
      <c r="G6" s="97"/>
      <c r="H6" s="97"/>
      <c r="I6" s="98"/>
      <c r="J6" s="96"/>
      <c r="K6" s="96"/>
      <c r="L6" s="96"/>
      <c r="M6" s="103"/>
    </row>
    <row r="7" spans="2:18" ht="19.5" customHeight="1" x14ac:dyDescent="0.3">
      <c r="C7" s="343" t="s">
        <v>223</v>
      </c>
      <c r="D7" s="400" t="s">
        <v>249</v>
      </c>
      <c r="E7" s="401"/>
      <c r="F7" s="97"/>
      <c r="G7" s="97"/>
      <c r="H7" s="97"/>
      <c r="I7" s="98"/>
      <c r="J7" s="96"/>
      <c r="K7" s="96"/>
      <c r="L7" s="96"/>
      <c r="M7" s="103"/>
    </row>
    <row r="8" spans="2:18" ht="16.5" customHeight="1" x14ac:dyDescent="0.3">
      <c r="C8" s="100" t="s">
        <v>155</v>
      </c>
      <c r="D8" s="466"/>
      <c r="E8" s="466"/>
      <c r="F8" s="378" t="str">
        <f>IF(AND(D8&gt;0,D8&lt;F1),"De startdatum ligt voor de eerst mogelijke indiendatum van de aanvraag. Investeringen mogen pas gedaan worden na indiening van de subsidieaanvraag.","")</f>
        <v/>
      </c>
      <c r="G8" s="97"/>
      <c r="H8" s="97"/>
      <c r="I8" s="98"/>
      <c r="J8" s="96"/>
      <c r="K8" s="96"/>
      <c r="L8" s="96"/>
      <c r="M8" s="103"/>
    </row>
    <row r="9" spans="2:18" s="102" customFormat="1" ht="16.5" customHeight="1" x14ac:dyDescent="0.3">
      <c r="B9" s="95"/>
      <c r="C9" s="100" t="s">
        <v>156</v>
      </c>
      <c r="D9" s="466"/>
      <c r="E9" s="466"/>
      <c r="F9" s="378" t="str">
        <f>IF(AND(D9&gt;0,D9&gt;F4),"Alle investeringen moeten binnen 3 jaar na subsidieverlening afgerond zijn.","")</f>
        <v/>
      </c>
      <c r="G9" s="101"/>
      <c r="H9" s="97"/>
      <c r="I9" s="97"/>
      <c r="J9" s="95"/>
      <c r="K9" s="95"/>
      <c r="L9" s="95"/>
      <c r="M9" s="95"/>
      <c r="N9" s="95"/>
      <c r="P9" s="227"/>
      <c r="Q9" s="227"/>
      <c r="R9" s="227"/>
    </row>
    <row r="10" spans="2:18" ht="16.5" customHeight="1" x14ac:dyDescent="0.3">
      <c r="C10" s="104"/>
      <c r="E10" s="97"/>
      <c r="F10" s="97"/>
      <c r="G10" s="97"/>
      <c r="H10" s="97"/>
      <c r="I10" s="98"/>
      <c r="J10" s="103"/>
      <c r="K10" s="103"/>
      <c r="L10" s="103"/>
      <c r="M10" s="103"/>
    </row>
    <row r="11" spans="2:18" s="103" customFormat="1" ht="16.5" customHeight="1" x14ac:dyDescent="0.3">
      <c r="C11" s="99" t="s">
        <v>153</v>
      </c>
      <c r="D11" s="97"/>
      <c r="E11" s="106"/>
      <c r="F11" s="106"/>
      <c r="G11" s="106"/>
      <c r="H11" s="97"/>
      <c r="I11" s="98"/>
      <c r="P11" s="96"/>
      <c r="Q11" s="96"/>
      <c r="R11" s="96"/>
    </row>
    <row r="12" spans="2:18" s="103" customFormat="1" ht="16.5" customHeight="1" x14ac:dyDescent="0.3">
      <c r="C12" s="100" t="s">
        <v>97</v>
      </c>
      <c r="D12" s="143"/>
      <c r="E12" s="106"/>
      <c r="F12" s="106"/>
      <c r="G12" s="106"/>
      <c r="H12" s="97"/>
      <c r="I12" s="98"/>
      <c r="P12" s="96"/>
      <c r="Q12" s="96"/>
      <c r="R12" s="96"/>
    </row>
    <row r="13" spans="2:18" s="103" customFormat="1" ht="16.5" customHeight="1" x14ac:dyDescent="0.3">
      <c r="C13" s="100" t="s">
        <v>154</v>
      </c>
      <c r="D13" s="143"/>
      <c r="F13" s="345" t="str">
        <f>IF(D13="ja","Penvoerder", "Deelnemer 1")</f>
        <v>Deelnemer 1</v>
      </c>
      <c r="I13" s="98"/>
      <c r="P13" s="96"/>
      <c r="Q13" s="96"/>
      <c r="R13" s="96"/>
    </row>
    <row r="14" spans="2:18" ht="16.5" customHeight="1" x14ac:dyDescent="0.3">
      <c r="C14" s="104"/>
      <c r="E14" s="467" t="str">
        <f>IFERROR(IF(D7-D6&gt;=(365*3),"Het project moet binnen 36 maanden uitgevoerd worden, anders komt u niet in aanmerking voor subsidie",""),"")</f>
        <v/>
      </c>
      <c r="F14" s="467"/>
      <c r="G14" s="467"/>
      <c r="H14" s="467"/>
      <c r="I14" s="107"/>
      <c r="J14" s="103"/>
      <c r="K14" s="103"/>
      <c r="L14" s="103"/>
      <c r="M14" s="103"/>
    </row>
    <row r="15" spans="2:18" ht="16.5" customHeight="1" x14ac:dyDescent="0.3">
      <c r="C15" s="105" t="s">
        <v>157</v>
      </c>
      <c r="D15" s="97"/>
      <c r="E15" s="97"/>
      <c r="F15" s="97"/>
      <c r="G15" s="97"/>
    </row>
    <row r="16" spans="2:18" ht="16.5" customHeight="1" x14ac:dyDescent="0.3">
      <c r="C16" s="476" t="s">
        <v>158</v>
      </c>
      <c r="D16" s="477"/>
      <c r="E16" s="478"/>
      <c r="F16" s="143"/>
      <c r="G16" s="106"/>
    </row>
    <row r="17" spans="3:18" ht="16.5" customHeight="1" x14ac:dyDescent="0.3">
      <c r="C17" s="479" t="s">
        <v>234</v>
      </c>
      <c r="D17" s="477"/>
      <c r="E17" s="478"/>
      <c r="F17" s="143"/>
      <c r="G17" s="106"/>
    </row>
    <row r="18" spans="3:18" ht="16.5" customHeight="1" x14ac:dyDescent="0.3">
      <c r="C18" s="108" t="s">
        <v>159</v>
      </c>
      <c r="D18" s="109"/>
      <c r="E18" s="110"/>
      <c r="F18" s="143"/>
      <c r="G18" s="106"/>
    </row>
    <row r="19" spans="3:18" ht="16.5" customHeight="1" x14ac:dyDescent="0.3">
      <c r="C19" s="108" t="s">
        <v>160</v>
      </c>
      <c r="D19" s="109"/>
      <c r="E19" s="110"/>
      <c r="F19" s="143"/>
      <c r="G19" s="106"/>
    </row>
    <row r="20" spans="3:18" ht="16.5" customHeight="1" x14ac:dyDescent="0.3">
      <c r="C20" s="108" t="s">
        <v>161</v>
      </c>
      <c r="D20" s="109"/>
      <c r="E20" s="110"/>
      <c r="F20" s="143"/>
      <c r="G20" s="106"/>
    </row>
    <row r="21" spans="3:18" s="103" customFormat="1" ht="16.5" customHeight="1" x14ac:dyDescent="0.3">
      <c r="C21" s="97"/>
      <c r="D21" s="97"/>
      <c r="E21" s="97"/>
      <c r="F21" s="97"/>
      <c r="G21" s="97"/>
      <c r="H21" s="106"/>
      <c r="I21" s="98"/>
      <c r="J21" s="98"/>
      <c r="K21" s="98"/>
      <c r="L21" s="98"/>
      <c r="M21" s="97"/>
      <c r="P21" s="96"/>
      <c r="Q21" s="96"/>
      <c r="R21" s="96"/>
    </row>
    <row r="22" spans="3:18" ht="16.5" customHeight="1" x14ac:dyDescent="0.3">
      <c r="C22" s="123"/>
      <c r="D22" s="124"/>
      <c r="E22" s="124"/>
      <c r="F22" s="124"/>
      <c r="G22" s="124"/>
      <c r="H22" s="123"/>
      <c r="I22" s="125"/>
      <c r="J22" s="379"/>
      <c r="K22" s="379"/>
      <c r="L22" s="379"/>
      <c r="M22" s="380"/>
      <c r="N22" s="123"/>
    </row>
    <row r="23" spans="3:18" ht="16.5" customHeight="1" x14ac:dyDescent="0.3">
      <c r="C23" s="99" t="s">
        <v>230</v>
      </c>
      <c r="D23" s="95"/>
      <c r="E23" s="95"/>
      <c r="F23" s="95"/>
      <c r="G23" s="95"/>
      <c r="H23" s="95"/>
      <c r="I23" s="96"/>
      <c r="J23" s="96"/>
      <c r="K23" s="96"/>
      <c r="L23" s="96"/>
      <c r="M23" s="95"/>
      <c r="N23" s="95"/>
      <c r="O23" s="95"/>
      <c r="P23" s="96"/>
      <c r="R23" s="96"/>
    </row>
    <row r="24" spans="3:18" ht="16.5" customHeight="1" x14ac:dyDescent="0.3">
      <c r="C24" s="95" t="s">
        <v>231</v>
      </c>
      <c r="D24" s="95"/>
      <c r="E24" s="95"/>
      <c r="F24" s="95"/>
      <c r="G24" s="95"/>
      <c r="H24" s="95"/>
      <c r="I24" s="96"/>
      <c r="J24" s="96"/>
      <c r="K24" s="96"/>
      <c r="L24" s="96"/>
      <c r="M24" s="95"/>
      <c r="N24" s="95"/>
    </row>
    <row r="25" spans="3:18" ht="16.5" customHeight="1" x14ac:dyDescent="0.3">
      <c r="C25" s="99"/>
      <c r="D25" s="95"/>
      <c r="E25" s="95"/>
      <c r="F25" s="95"/>
      <c r="G25" s="95"/>
      <c r="H25" s="95"/>
      <c r="I25" s="96"/>
      <c r="J25" s="96"/>
      <c r="K25" s="96"/>
      <c r="L25" s="96"/>
      <c r="M25" s="95"/>
      <c r="N25" s="95"/>
      <c r="O25" s="465" t="s">
        <v>228</v>
      </c>
      <c r="P25" s="465"/>
      <c r="Q25" s="465"/>
      <c r="R25" s="96"/>
    </row>
    <row r="26" spans="3:18" ht="16.5" customHeight="1" x14ac:dyDescent="0.3">
      <c r="C26" s="126" t="s">
        <v>16</v>
      </c>
      <c r="D26" s="127"/>
      <c r="E26" s="127"/>
      <c r="F26" s="127"/>
      <c r="G26" s="127"/>
      <c r="H26" s="128"/>
      <c r="I26" s="129"/>
      <c r="J26" s="129"/>
      <c r="K26" s="129"/>
      <c r="L26" s="103"/>
      <c r="M26" s="95"/>
      <c r="N26" s="95"/>
      <c r="O26" s="128"/>
      <c r="P26" s="233"/>
    </row>
    <row r="27" spans="3:18" ht="16.5" customHeight="1" x14ac:dyDescent="0.3">
      <c r="C27" s="468" t="s">
        <v>163</v>
      </c>
      <c r="D27" s="468"/>
      <c r="E27" s="468"/>
      <c r="F27" s="468"/>
      <c r="G27" s="468"/>
      <c r="H27" s="468" t="s">
        <v>164</v>
      </c>
      <c r="I27" s="469"/>
      <c r="J27" s="469"/>
      <c r="K27" s="469"/>
      <c r="L27" s="130" t="s">
        <v>165</v>
      </c>
      <c r="M27" s="95"/>
      <c r="N27" s="95"/>
      <c r="O27" s="130" t="s">
        <v>166</v>
      </c>
      <c r="P27" s="228"/>
      <c r="Q27" s="130" t="s">
        <v>224</v>
      </c>
      <c r="R27" s="96"/>
    </row>
    <row r="28" spans="3:18" ht="16.5" customHeight="1" x14ac:dyDescent="0.3">
      <c r="C28" s="470"/>
      <c r="D28" s="470"/>
      <c r="E28" s="470"/>
      <c r="F28" s="470"/>
      <c r="G28" s="470"/>
      <c r="H28" s="471"/>
      <c r="I28" s="472"/>
      <c r="J28" s="472"/>
      <c r="K28" s="472"/>
      <c r="L28" s="404"/>
      <c r="M28" s="95"/>
      <c r="N28" s="95"/>
      <c r="O28" s="242"/>
      <c r="P28" s="230">
        <f t="shared" ref="P28:P34" si="0">IF(O28&gt;0,O28,L28)</f>
        <v>0</v>
      </c>
      <c r="Q28" s="242"/>
      <c r="R28" s="104"/>
    </row>
    <row r="29" spans="3:18" ht="16.5" customHeight="1" x14ac:dyDescent="0.3">
      <c r="C29" s="470"/>
      <c r="D29" s="470"/>
      <c r="E29" s="470"/>
      <c r="F29" s="470"/>
      <c r="G29" s="470"/>
      <c r="H29" s="471"/>
      <c r="I29" s="472"/>
      <c r="J29" s="472"/>
      <c r="K29" s="472"/>
      <c r="L29" s="404"/>
      <c r="M29" s="95"/>
      <c r="N29" s="95"/>
      <c r="O29" s="242"/>
      <c r="P29" s="230">
        <f t="shared" si="0"/>
        <v>0</v>
      </c>
      <c r="Q29" s="242"/>
      <c r="R29" s="104"/>
    </row>
    <row r="30" spans="3:18" ht="16.5" customHeight="1" x14ac:dyDescent="0.3">
      <c r="C30" s="470"/>
      <c r="D30" s="470"/>
      <c r="E30" s="470"/>
      <c r="F30" s="470"/>
      <c r="G30" s="470"/>
      <c r="H30" s="471"/>
      <c r="I30" s="472"/>
      <c r="J30" s="472"/>
      <c r="K30" s="472"/>
      <c r="L30" s="404"/>
      <c r="M30" s="95"/>
      <c r="N30" s="95"/>
      <c r="O30" s="242"/>
      <c r="P30" s="230">
        <f t="shared" si="0"/>
        <v>0</v>
      </c>
      <c r="Q30" s="242"/>
      <c r="R30" s="104"/>
    </row>
    <row r="31" spans="3:18" ht="16.5" customHeight="1" x14ac:dyDescent="0.3">
      <c r="C31" s="470"/>
      <c r="D31" s="470"/>
      <c r="E31" s="470"/>
      <c r="F31" s="470"/>
      <c r="G31" s="470"/>
      <c r="H31" s="471"/>
      <c r="I31" s="472"/>
      <c r="J31" s="472"/>
      <c r="K31" s="472"/>
      <c r="L31" s="404"/>
      <c r="M31" s="95"/>
      <c r="N31" s="95"/>
      <c r="O31" s="242"/>
      <c r="P31" s="230">
        <f t="shared" si="0"/>
        <v>0</v>
      </c>
      <c r="Q31" s="242"/>
      <c r="R31" s="104"/>
    </row>
    <row r="32" spans="3:18" ht="16.5" customHeight="1" x14ac:dyDescent="0.3">
      <c r="C32" s="470"/>
      <c r="D32" s="470"/>
      <c r="E32" s="470"/>
      <c r="F32" s="470"/>
      <c r="G32" s="470"/>
      <c r="H32" s="471"/>
      <c r="I32" s="472"/>
      <c r="J32" s="472"/>
      <c r="K32" s="472"/>
      <c r="L32" s="404"/>
      <c r="M32" s="95"/>
      <c r="N32" s="95"/>
      <c r="O32" s="242"/>
      <c r="P32" s="230">
        <f t="shared" si="0"/>
        <v>0</v>
      </c>
      <c r="Q32" s="242"/>
      <c r="R32" s="104"/>
    </row>
    <row r="33" spans="3:18" ht="16.5" customHeight="1" x14ac:dyDescent="0.3">
      <c r="C33" s="470"/>
      <c r="D33" s="470"/>
      <c r="E33" s="470"/>
      <c r="F33" s="470"/>
      <c r="G33" s="470"/>
      <c r="H33" s="471"/>
      <c r="I33" s="472"/>
      <c r="J33" s="472"/>
      <c r="K33" s="472"/>
      <c r="L33" s="404"/>
      <c r="M33" s="95"/>
      <c r="N33" s="95"/>
      <c r="O33" s="242"/>
      <c r="P33" s="230">
        <f t="shared" si="0"/>
        <v>0</v>
      </c>
      <c r="Q33" s="242"/>
      <c r="R33" s="104"/>
    </row>
    <row r="34" spans="3:18" ht="16.5" customHeight="1" x14ac:dyDescent="0.3">
      <c r="C34" s="470"/>
      <c r="D34" s="470"/>
      <c r="E34" s="470"/>
      <c r="F34" s="470"/>
      <c r="G34" s="470"/>
      <c r="H34" s="471"/>
      <c r="I34" s="472"/>
      <c r="J34" s="472"/>
      <c r="K34" s="472"/>
      <c r="L34" s="404"/>
      <c r="M34" s="95"/>
      <c r="N34" s="95"/>
      <c r="O34" s="242"/>
      <c r="P34" s="230">
        <f t="shared" si="0"/>
        <v>0</v>
      </c>
      <c r="Q34" s="242"/>
      <c r="R34" s="104"/>
    </row>
    <row r="35" spans="3:18" ht="16.5" customHeight="1" x14ac:dyDescent="0.3">
      <c r="C35" s="131"/>
      <c r="D35" s="132"/>
      <c r="E35" s="132"/>
      <c r="F35" s="132"/>
      <c r="G35" s="132"/>
      <c r="H35" s="133"/>
      <c r="I35" s="129"/>
      <c r="J35" s="129"/>
      <c r="K35" s="232" t="s">
        <v>167</v>
      </c>
      <c r="L35" s="229">
        <f>SUM(L28:L34)</f>
        <v>0</v>
      </c>
      <c r="M35" s="95"/>
      <c r="N35" s="95"/>
      <c r="O35" s="243">
        <f>SUM(O28:O34)</f>
        <v>0</v>
      </c>
      <c r="P35" s="230">
        <f>SUM(P28:P34)</f>
        <v>0</v>
      </c>
      <c r="Q35" s="243"/>
      <c r="R35" s="104"/>
    </row>
    <row r="36" spans="3:18" s="103" customFormat="1" ht="16.5" customHeight="1" x14ac:dyDescent="0.3">
      <c r="C36" s="106"/>
      <c r="D36" s="106"/>
      <c r="E36" s="106"/>
      <c r="F36" s="106"/>
      <c r="G36" s="106"/>
      <c r="H36" s="133"/>
      <c r="I36" s="129"/>
      <c r="J36" s="129"/>
      <c r="K36" s="129"/>
      <c r="L36" s="134"/>
      <c r="M36" s="95"/>
      <c r="N36" s="95"/>
      <c r="O36" s="134"/>
      <c r="P36" s="96"/>
      <c r="Q36" s="134"/>
    </row>
    <row r="37" spans="3:18" ht="16.5" customHeight="1" x14ac:dyDescent="0.3">
      <c r="C37" s="126" t="s">
        <v>168</v>
      </c>
      <c r="D37" s="135"/>
      <c r="E37" s="135"/>
      <c r="F37" s="135"/>
      <c r="G37" s="135"/>
      <c r="H37" s="128"/>
      <c r="I37" s="129"/>
      <c r="J37" s="129"/>
      <c r="K37" s="129"/>
      <c r="L37" s="103"/>
      <c r="M37" s="95"/>
      <c r="N37" s="95"/>
      <c r="O37" s="233"/>
      <c r="Q37" s="233"/>
      <c r="R37" s="104"/>
    </row>
    <row r="38" spans="3:18" ht="16.5" customHeight="1" x14ac:dyDescent="0.3">
      <c r="C38" s="480" t="s">
        <v>163</v>
      </c>
      <c r="D38" s="481"/>
      <c r="E38" s="481"/>
      <c r="F38" s="481"/>
      <c r="G38" s="482"/>
      <c r="H38" s="468" t="str">
        <f>H27</f>
        <v xml:space="preserve">Naam document (bijlage) </v>
      </c>
      <c r="I38" s="468"/>
      <c r="J38" s="468"/>
      <c r="K38" s="468"/>
      <c r="L38" s="130" t="s">
        <v>165</v>
      </c>
      <c r="M38" s="95"/>
      <c r="N38" s="95"/>
      <c r="O38" s="130" t="s">
        <v>169</v>
      </c>
      <c r="P38" s="228" t="str">
        <f>O38</f>
        <v>Kosten A2</v>
      </c>
      <c r="Q38" s="130"/>
      <c r="R38" s="104"/>
    </row>
    <row r="39" spans="3:18" ht="16.5" customHeight="1" x14ac:dyDescent="0.3">
      <c r="C39" s="473"/>
      <c r="D39" s="474"/>
      <c r="E39" s="474"/>
      <c r="F39" s="474"/>
      <c r="G39" s="475"/>
      <c r="H39" s="471"/>
      <c r="I39" s="472"/>
      <c r="J39" s="472"/>
      <c r="K39" s="472"/>
      <c r="L39" s="405"/>
      <c r="M39" s="95"/>
      <c r="N39" s="95"/>
      <c r="O39" s="242"/>
      <c r="P39" s="230">
        <f t="shared" ref="P39:P45" si="1">IF(O39&gt;0,O39,L39)</f>
        <v>0</v>
      </c>
      <c r="Q39" s="242"/>
      <c r="R39" s="104"/>
    </row>
    <row r="40" spans="3:18" ht="16.5" customHeight="1" x14ac:dyDescent="0.3">
      <c r="C40" s="473"/>
      <c r="D40" s="474"/>
      <c r="E40" s="474"/>
      <c r="F40" s="474"/>
      <c r="G40" s="475"/>
      <c r="H40" s="471"/>
      <c r="I40" s="472"/>
      <c r="J40" s="472"/>
      <c r="K40" s="472"/>
      <c r="L40" s="405"/>
      <c r="M40" s="95"/>
      <c r="N40" s="95"/>
      <c r="O40" s="242"/>
      <c r="P40" s="230">
        <f t="shared" si="1"/>
        <v>0</v>
      </c>
      <c r="Q40" s="242"/>
      <c r="R40" s="104"/>
    </row>
    <row r="41" spans="3:18" ht="16.5" customHeight="1" x14ac:dyDescent="0.3">
      <c r="C41" s="473"/>
      <c r="D41" s="474"/>
      <c r="E41" s="474"/>
      <c r="F41" s="474"/>
      <c r="G41" s="475"/>
      <c r="H41" s="471"/>
      <c r="I41" s="472"/>
      <c r="J41" s="472"/>
      <c r="K41" s="472"/>
      <c r="L41" s="405"/>
      <c r="M41" s="95"/>
      <c r="N41" s="95"/>
      <c r="O41" s="242"/>
      <c r="P41" s="230">
        <f t="shared" si="1"/>
        <v>0</v>
      </c>
      <c r="Q41" s="242"/>
      <c r="R41" s="104"/>
    </row>
    <row r="42" spans="3:18" ht="16.5" customHeight="1" x14ac:dyDescent="0.3">
      <c r="C42" s="473"/>
      <c r="D42" s="474"/>
      <c r="E42" s="474"/>
      <c r="F42" s="474"/>
      <c r="G42" s="475"/>
      <c r="H42" s="471"/>
      <c r="I42" s="472"/>
      <c r="J42" s="472"/>
      <c r="K42" s="472"/>
      <c r="L42" s="405"/>
      <c r="M42" s="95"/>
      <c r="N42" s="95"/>
      <c r="O42" s="242"/>
      <c r="P42" s="230">
        <f t="shared" si="1"/>
        <v>0</v>
      </c>
      <c r="Q42" s="242"/>
      <c r="R42" s="104"/>
    </row>
    <row r="43" spans="3:18" ht="16.5" customHeight="1" x14ac:dyDescent="0.3">
      <c r="C43" s="473"/>
      <c r="D43" s="474"/>
      <c r="E43" s="474"/>
      <c r="F43" s="474"/>
      <c r="G43" s="475"/>
      <c r="H43" s="471"/>
      <c r="I43" s="472"/>
      <c r="J43" s="472"/>
      <c r="K43" s="472"/>
      <c r="L43" s="405"/>
      <c r="M43" s="95"/>
      <c r="N43" s="95"/>
      <c r="O43" s="242"/>
      <c r="P43" s="230">
        <f t="shared" si="1"/>
        <v>0</v>
      </c>
      <c r="Q43" s="242"/>
      <c r="R43" s="104"/>
    </row>
    <row r="44" spans="3:18" ht="16.5" customHeight="1" x14ac:dyDescent="0.3">
      <c r="C44" s="473"/>
      <c r="D44" s="474"/>
      <c r="E44" s="474"/>
      <c r="F44" s="474"/>
      <c r="G44" s="475"/>
      <c r="H44" s="471"/>
      <c r="I44" s="472"/>
      <c r="J44" s="472"/>
      <c r="K44" s="472"/>
      <c r="L44" s="405"/>
      <c r="M44" s="95"/>
      <c r="N44" s="95"/>
      <c r="O44" s="242"/>
      <c r="P44" s="230">
        <f t="shared" si="1"/>
        <v>0</v>
      </c>
      <c r="Q44" s="242"/>
      <c r="R44" s="104"/>
    </row>
    <row r="45" spans="3:18" ht="16.5" customHeight="1" x14ac:dyDescent="0.3">
      <c r="C45" s="473"/>
      <c r="D45" s="474"/>
      <c r="E45" s="474"/>
      <c r="F45" s="474"/>
      <c r="G45" s="475"/>
      <c r="H45" s="471"/>
      <c r="I45" s="472"/>
      <c r="J45" s="472"/>
      <c r="K45" s="472"/>
      <c r="L45" s="405"/>
      <c r="M45" s="95"/>
      <c r="N45" s="95"/>
      <c r="O45" s="242"/>
      <c r="P45" s="230">
        <f t="shared" si="1"/>
        <v>0</v>
      </c>
      <c r="Q45" s="242"/>
      <c r="R45" s="104"/>
    </row>
    <row r="46" spans="3:18" ht="16.5" customHeight="1" x14ac:dyDescent="0.3">
      <c r="C46" s="131"/>
      <c r="D46" s="106"/>
      <c r="E46" s="106"/>
      <c r="F46" s="106"/>
      <c r="G46" s="106"/>
      <c r="H46" s="133"/>
      <c r="I46" s="129"/>
      <c r="J46" s="129"/>
      <c r="K46" s="232" t="str">
        <f>K35</f>
        <v>Subtotaal</v>
      </c>
      <c r="L46" s="136">
        <f>SUM(L39:L45)</f>
        <v>0</v>
      </c>
      <c r="M46" s="95"/>
      <c r="N46" s="95"/>
      <c r="O46" s="149"/>
      <c r="P46" s="230">
        <f>SUM(P39:P45)</f>
        <v>0</v>
      </c>
      <c r="Q46" s="149"/>
      <c r="R46" s="104"/>
    </row>
    <row r="47" spans="3:18" s="103" customFormat="1" ht="16.5" customHeight="1" x14ac:dyDescent="0.3">
      <c r="C47" s="106"/>
      <c r="D47" s="106"/>
      <c r="E47" s="106"/>
      <c r="F47" s="106"/>
      <c r="G47" s="106"/>
      <c r="H47" s="133"/>
      <c r="I47" s="129"/>
      <c r="J47" s="129"/>
      <c r="K47" s="129"/>
      <c r="L47" s="134"/>
      <c r="M47" s="95"/>
      <c r="N47" s="95"/>
      <c r="O47" s="134"/>
      <c r="P47" s="96"/>
      <c r="Q47" s="134"/>
    </row>
    <row r="48" spans="3:18" ht="16.5" customHeight="1" x14ac:dyDescent="0.3">
      <c r="C48" s="126" t="s">
        <v>20</v>
      </c>
      <c r="D48" s="127"/>
      <c r="E48" s="127"/>
      <c r="F48" s="127"/>
      <c r="G48" s="127"/>
      <c r="H48" s="128"/>
      <c r="I48" s="129"/>
      <c r="J48" s="129"/>
      <c r="K48" s="129"/>
      <c r="M48" s="95"/>
      <c r="N48" s="95"/>
      <c r="O48" s="233"/>
      <c r="Q48" s="233"/>
      <c r="R48" s="104"/>
    </row>
    <row r="49" spans="3:18" ht="16.5" customHeight="1" x14ac:dyDescent="0.3">
      <c r="C49" s="480" t="s">
        <v>163</v>
      </c>
      <c r="D49" s="481"/>
      <c r="E49" s="481"/>
      <c r="F49" s="481"/>
      <c r="G49" s="482"/>
      <c r="H49" s="468" t="str">
        <f>H38</f>
        <v xml:space="preserve">Naam document (bijlage) </v>
      </c>
      <c r="I49" s="469"/>
      <c r="J49" s="469"/>
      <c r="K49" s="469"/>
      <c r="L49" s="130" t="s">
        <v>165</v>
      </c>
      <c r="M49" s="95"/>
      <c r="N49" s="95"/>
      <c r="O49" s="130" t="s">
        <v>170</v>
      </c>
      <c r="P49" s="228" t="str">
        <f>O49</f>
        <v>Kosten A3</v>
      </c>
      <c r="Q49" s="130"/>
      <c r="R49" s="104"/>
    </row>
    <row r="50" spans="3:18" ht="16.5" customHeight="1" x14ac:dyDescent="0.3">
      <c r="C50" s="473"/>
      <c r="D50" s="474"/>
      <c r="E50" s="474"/>
      <c r="F50" s="474"/>
      <c r="G50" s="475"/>
      <c r="H50" s="471"/>
      <c r="I50" s="472"/>
      <c r="J50" s="472"/>
      <c r="K50" s="472"/>
      <c r="L50" s="146"/>
      <c r="M50" s="95"/>
      <c r="N50" s="95"/>
      <c r="O50" s="244"/>
      <c r="P50" s="230">
        <f t="shared" ref="P50:P56" si="2">IF(O50&gt;0,O50,L50)</f>
        <v>0</v>
      </c>
      <c r="Q50" s="244"/>
      <c r="R50" s="104"/>
    </row>
    <row r="51" spans="3:18" ht="16.5" customHeight="1" x14ac:dyDescent="0.3">
      <c r="C51" s="473"/>
      <c r="D51" s="474"/>
      <c r="E51" s="474"/>
      <c r="F51" s="474"/>
      <c r="G51" s="475"/>
      <c r="H51" s="471"/>
      <c r="I51" s="472"/>
      <c r="J51" s="472"/>
      <c r="K51" s="472"/>
      <c r="L51" s="146"/>
      <c r="M51" s="95"/>
      <c r="N51" s="95"/>
      <c r="O51" s="242"/>
      <c r="P51" s="230">
        <f t="shared" si="2"/>
        <v>0</v>
      </c>
      <c r="Q51" s="242"/>
      <c r="R51" s="104"/>
    </row>
    <row r="52" spans="3:18" ht="16.5" customHeight="1" x14ac:dyDescent="0.3">
      <c r="C52" s="473"/>
      <c r="D52" s="474"/>
      <c r="E52" s="474"/>
      <c r="F52" s="474"/>
      <c r="G52" s="475"/>
      <c r="H52" s="471"/>
      <c r="I52" s="472"/>
      <c r="J52" s="472"/>
      <c r="K52" s="472"/>
      <c r="L52" s="146"/>
      <c r="M52" s="95"/>
      <c r="N52" s="95"/>
      <c r="O52" s="242"/>
      <c r="P52" s="230">
        <f t="shared" si="2"/>
        <v>0</v>
      </c>
      <c r="Q52" s="242"/>
      <c r="R52" s="104"/>
    </row>
    <row r="53" spans="3:18" ht="16.5" customHeight="1" x14ac:dyDescent="0.3">
      <c r="C53" s="473"/>
      <c r="D53" s="474"/>
      <c r="E53" s="474"/>
      <c r="F53" s="474"/>
      <c r="G53" s="475"/>
      <c r="H53" s="483"/>
      <c r="I53" s="484"/>
      <c r="J53" s="484"/>
      <c r="K53" s="485"/>
      <c r="L53" s="146"/>
      <c r="M53" s="95"/>
      <c r="N53" s="95"/>
      <c r="O53" s="242"/>
      <c r="P53" s="230">
        <f t="shared" si="2"/>
        <v>0</v>
      </c>
      <c r="Q53" s="242"/>
      <c r="R53" s="104"/>
    </row>
    <row r="54" spans="3:18" ht="16.5" customHeight="1" x14ac:dyDescent="0.3">
      <c r="C54" s="473"/>
      <c r="D54" s="474"/>
      <c r="E54" s="474"/>
      <c r="F54" s="474"/>
      <c r="G54" s="475"/>
      <c r="H54" s="471"/>
      <c r="I54" s="472"/>
      <c r="J54" s="472"/>
      <c r="K54" s="472"/>
      <c r="L54" s="146"/>
      <c r="M54" s="95"/>
      <c r="N54" s="95"/>
      <c r="O54" s="242"/>
      <c r="P54" s="230">
        <f t="shared" si="2"/>
        <v>0</v>
      </c>
      <c r="Q54" s="242"/>
      <c r="R54" s="104"/>
    </row>
    <row r="55" spans="3:18" ht="16.5" customHeight="1" x14ac:dyDescent="0.3">
      <c r="C55" s="473"/>
      <c r="D55" s="474"/>
      <c r="E55" s="474"/>
      <c r="F55" s="474"/>
      <c r="G55" s="475"/>
      <c r="H55" s="471"/>
      <c r="I55" s="472"/>
      <c r="J55" s="472"/>
      <c r="K55" s="472"/>
      <c r="L55" s="146"/>
      <c r="M55" s="95"/>
      <c r="N55" s="95"/>
      <c r="O55" s="242"/>
      <c r="P55" s="230">
        <f t="shared" si="2"/>
        <v>0</v>
      </c>
      <c r="Q55" s="242"/>
      <c r="R55" s="104"/>
    </row>
    <row r="56" spans="3:18" ht="16.5" customHeight="1" x14ac:dyDescent="0.3">
      <c r="C56" s="473"/>
      <c r="D56" s="474"/>
      <c r="E56" s="474"/>
      <c r="F56" s="474"/>
      <c r="G56" s="475"/>
      <c r="H56" s="471"/>
      <c r="I56" s="472"/>
      <c r="J56" s="472"/>
      <c r="K56" s="472"/>
      <c r="L56" s="146"/>
      <c r="M56" s="95"/>
      <c r="N56" s="95"/>
      <c r="O56" s="245"/>
      <c r="P56" s="230">
        <f t="shared" si="2"/>
        <v>0</v>
      </c>
      <c r="Q56" s="245"/>
      <c r="R56" s="104"/>
    </row>
    <row r="57" spans="3:18" ht="16.5" customHeight="1" x14ac:dyDescent="0.3">
      <c r="C57" s="131"/>
      <c r="D57" s="106"/>
      <c r="E57" s="106"/>
      <c r="F57" s="106"/>
      <c r="G57" s="106"/>
      <c r="H57" s="133"/>
      <c r="I57" s="129"/>
      <c r="J57" s="129"/>
      <c r="K57" s="232" t="str">
        <f>K46</f>
        <v>Subtotaal</v>
      </c>
      <c r="L57" s="136">
        <f>SUM(L50:L56)</f>
        <v>0</v>
      </c>
      <c r="M57" s="95"/>
      <c r="N57" s="95"/>
      <c r="O57" s="149"/>
      <c r="P57" s="230">
        <f>SUM(P50:P56)</f>
        <v>0</v>
      </c>
      <c r="Q57" s="149"/>
      <c r="R57" s="104"/>
    </row>
    <row r="58" spans="3:18" s="103" customFormat="1" ht="16.5" customHeight="1" x14ac:dyDescent="0.3">
      <c r="C58" s="106"/>
      <c r="D58" s="106"/>
      <c r="E58" s="106"/>
      <c r="F58" s="106"/>
      <c r="G58" s="106"/>
      <c r="H58" s="133"/>
      <c r="I58" s="129"/>
      <c r="J58" s="129"/>
      <c r="K58" s="129"/>
      <c r="L58" s="134"/>
      <c r="M58" s="95"/>
      <c r="N58" s="95"/>
      <c r="O58" s="134"/>
      <c r="P58" s="96"/>
      <c r="Q58" s="134"/>
    </row>
    <row r="59" spans="3:18" ht="16.5" customHeight="1" x14ac:dyDescent="0.3">
      <c r="C59" s="126" t="s">
        <v>22</v>
      </c>
      <c r="D59" s="126"/>
      <c r="E59" s="126"/>
      <c r="F59" s="126"/>
      <c r="G59" s="126"/>
      <c r="H59" s="128"/>
      <c r="I59" s="129"/>
      <c r="J59" s="129"/>
      <c r="K59" s="129"/>
      <c r="L59" s="103"/>
      <c r="M59" s="95"/>
      <c r="N59" s="95"/>
      <c r="O59" s="233"/>
      <c r="Q59" s="233"/>
      <c r="R59" s="104"/>
    </row>
    <row r="60" spans="3:18" ht="16.5" customHeight="1" x14ac:dyDescent="0.3">
      <c r="C60" s="480" t="s">
        <v>163</v>
      </c>
      <c r="D60" s="481"/>
      <c r="E60" s="481"/>
      <c r="F60" s="481"/>
      <c r="G60" s="482"/>
      <c r="H60" s="468" t="str">
        <f>H49</f>
        <v xml:space="preserve">Naam document (bijlage) </v>
      </c>
      <c r="I60" s="469"/>
      <c r="J60" s="469"/>
      <c r="K60" s="469"/>
      <c r="L60" s="130" t="s">
        <v>165</v>
      </c>
      <c r="M60" s="95"/>
      <c r="N60" s="95"/>
      <c r="O60" s="130" t="s">
        <v>171</v>
      </c>
      <c r="P60" s="228" t="str">
        <f>O60</f>
        <v>Kosten A4</v>
      </c>
      <c r="Q60" s="130"/>
      <c r="R60" s="104"/>
    </row>
    <row r="61" spans="3:18" ht="16.5" customHeight="1" x14ac:dyDescent="0.3">
      <c r="C61" s="473"/>
      <c r="D61" s="474"/>
      <c r="E61" s="474"/>
      <c r="F61" s="474"/>
      <c r="G61" s="475"/>
      <c r="H61" s="471"/>
      <c r="I61" s="472"/>
      <c r="J61" s="472"/>
      <c r="K61" s="472"/>
      <c r="L61" s="405"/>
      <c r="M61" s="95"/>
      <c r="N61" s="95"/>
      <c r="O61" s="242"/>
      <c r="P61" s="230">
        <f t="shared" ref="P61:P67" si="3">IF(O61&gt;0,O61,L61)</f>
        <v>0</v>
      </c>
      <c r="Q61" s="242"/>
      <c r="R61" s="104"/>
    </row>
    <row r="62" spans="3:18" ht="16.5" customHeight="1" x14ac:dyDescent="0.3">
      <c r="C62" s="473"/>
      <c r="D62" s="474"/>
      <c r="E62" s="474"/>
      <c r="F62" s="474"/>
      <c r="G62" s="475"/>
      <c r="H62" s="471"/>
      <c r="I62" s="472"/>
      <c r="J62" s="472"/>
      <c r="K62" s="472"/>
      <c r="L62" s="405"/>
      <c r="M62" s="95"/>
      <c r="N62" s="95"/>
      <c r="O62" s="242"/>
      <c r="P62" s="230">
        <f t="shared" si="3"/>
        <v>0</v>
      </c>
      <c r="Q62" s="242"/>
      <c r="R62" s="104"/>
    </row>
    <row r="63" spans="3:18" ht="16.5" customHeight="1" x14ac:dyDescent="0.3">
      <c r="C63" s="473"/>
      <c r="D63" s="474"/>
      <c r="E63" s="474"/>
      <c r="F63" s="474"/>
      <c r="G63" s="475"/>
      <c r="H63" s="471"/>
      <c r="I63" s="472"/>
      <c r="J63" s="472"/>
      <c r="K63" s="472"/>
      <c r="L63" s="405"/>
      <c r="M63" s="95"/>
      <c r="N63" s="95"/>
      <c r="O63" s="242"/>
      <c r="P63" s="230">
        <f t="shared" si="3"/>
        <v>0</v>
      </c>
      <c r="Q63" s="242"/>
      <c r="R63" s="104"/>
    </row>
    <row r="64" spans="3:18" ht="16.5" customHeight="1" x14ac:dyDescent="0.3">
      <c r="C64" s="473"/>
      <c r="D64" s="474"/>
      <c r="E64" s="474"/>
      <c r="F64" s="474"/>
      <c r="G64" s="475"/>
      <c r="H64" s="471"/>
      <c r="I64" s="472"/>
      <c r="J64" s="472"/>
      <c r="K64" s="472"/>
      <c r="L64" s="405"/>
      <c r="M64" s="95"/>
      <c r="N64" s="95"/>
      <c r="O64" s="242"/>
      <c r="P64" s="230">
        <f t="shared" si="3"/>
        <v>0</v>
      </c>
      <c r="Q64" s="242"/>
      <c r="R64" s="104"/>
    </row>
    <row r="65" spans="3:18" ht="16.5" customHeight="1" x14ac:dyDescent="0.3">
      <c r="C65" s="473"/>
      <c r="D65" s="474"/>
      <c r="E65" s="474"/>
      <c r="F65" s="474"/>
      <c r="G65" s="475"/>
      <c r="H65" s="471"/>
      <c r="I65" s="472"/>
      <c r="J65" s="472"/>
      <c r="K65" s="472"/>
      <c r="L65" s="405"/>
      <c r="M65" s="95"/>
      <c r="N65" s="95"/>
      <c r="O65" s="242"/>
      <c r="P65" s="230">
        <f t="shared" si="3"/>
        <v>0</v>
      </c>
      <c r="Q65" s="242"/>
      <c r="R65" s="104"/>
    </row>
    <row r="66" spans="3:18" ht="16.5" customHeight="1" x14ac:dyDescent="0.3">
      <c r="C66" s="473"/>
      <c r="D66" s="474"/>
      <c r="E66" s="474"/>
      <c r="F66" s="474"/>
      <c r="G66" s="475"/>
      <c r="H66" s="471"/>
      <c r="I66" s="472"/>
      <c r="J66" s="472"/>
      <c r="K66" s="472"/>
      <c r="L66" s="405"/>
      <c r="M66" s="95"/>
      <c r="N66" s="95"/>
      <c r="O66" s="242"/>
      <c r="P66" s="230">
        <f t="shared" si="3"/>
        <v>0</v>
      </c>
      <c r="Q66" s="242"/>
      <c r="R66" s="104"/>
    </row>
    <row r="67" spans="3:18" ht="16.5" customHeight="1" x14ac:dyDescent="0.3">
      <c r="C67" s="473"/>
      <c r="D67" s="474"/>
      <c r="E67" s="474"/>
      <c r="F67" s="474"/>
      <c r="G67" s="475"/>
      <c r="H67" s="471"/>
      <c r="I67" s="472"/>
      <c r="J67" s="472"/>
      <c r="K67" s="472"/>
      <c r="L67" s="405"/>
      <c r="M67" s="95"/>
      <c r="N67" s="95"/>
      <c r="O67" s="242"/>
      <c r="P67" s="230">
        <f t="shared" si="3"/>
        <v>0</v>
      </c>
      <c r="Q67" s="242"/>
      <c r="R67" s="104"/>
    </row>
    <row r="68" spans="3:18" ht="16.5" customHeight="1" x14ac:dyDescent="0.3">
      <c r="C68" s="131"/>
      <c r="D68" s="106"/>
      <c r="E68" s="106"/>
      <c r="F68" s="106"/>
      <c r="G68" s="106"/>
      <c r="H68" s="133"/>
      <c r="I68" s="129"/>
      <c r="J68" s="129"/>
      <c r="K68" s="232" t="str">
        <f>K57</f>
        <v>Subtotaal</v>
      </c>
      <c r="L68" s="136">
        <f>SUM(L61:L67)</f>
        <v>0</v>
      </c>
      <c r="M68" s="95"/>
      <c r="N68" s="95"/>
      <c r="O68" s="149"/>
      <c r="P68" s="230">
        <f>SUM(P61:P67)</f>
        <v>0</v>
      </c>
      <c r="Q68" s="149"/>
      <c r="R68" s="104"/>
    </row>
    <row r="69" spans="3:18" s="103" customFormat="1" ht="16.5" customHeight="1" x14ac:dyDescent="0.3">
      <c r="C69" s="106"/>
      <c r="D69" s="106"/>
      <c r="E69" s="106"/>
      <c r="F69" s="106"/>
      <c r="G69" s="106"/>
      <c r="H69" s="133"/>
      <c r="I69" s="129"/>
      <c r="J69" s="129"/>
      <c r="K69" s="129"/>
      <c r="L69" s="134"/>
      <c r="M69" s="95"/>
      <c r="N69" s="95"/>
      <c r="O69" s="134"/>
      <c r="P69" s="96"/>
      <c r="Q69" s="134"/>
    </row>
    <row r="70" spans="3:18" ht="16.5" customHeight="1" x14ac:dyDescent="0.3">
      <c r="C70" s="126" t="s">
        <v>24</v>
      </c>
      <c r="D70" s="126"/>
      <c r="E70" s="126"/>
      <c r="F70" s="126"/>
      <c r="G70" s="126"/>
      <c r="H70" s="128"/>
      <c r="I70" s="129"/>
      <c r="J70" s="129"/>
      <c r="K70" s="129"/>
      <c r="L70" s="103"/>
      <c r="M70" s="95"/>
      <c r="N70" s="95"/>
      <c r="O70" s="233"/>
      <c r="Q70" s="233"/>
      <c r="R70" s="104"/>
    </row>
    <row r="71" spans="3:18" ht="16.5" customHeight="1" x14ac:dyDescent="0.3">
      <c r="C71" s="480" t="s">
        <v>163</v>
      </c>
      <c r="D71" s="481"/>
      <c r="E71" s="481"/>
      <c r="F71" s="481"/>
      <c r="G71" s="482"/>
      <c r="H71" s="468" t="str">
        <f>H60</f>
        <v xml:space="preserve">Naam document (bijlage) </v>
      </c>
      <c r="I71" s="469"/>
      <c r="J71" s="469"/>
      <c r="K71" s="469"/>
      <c r="L71" s="130" t="s">
        <v>165</v>
      </c>
      <c r="M71" s="95"/>
      <c r="N71" s="95"/>
      <c r="O71" s="130" t="s">
        <v>172</v>
      </c>
      <c r="P71" s="228" t="str">
        <f>O71</f>
        <v>Kosten A5</v>
      </c>
      <c r="Q71" s="130"/>
      <c r="R71" s="104"/>
    </row>
    <row r="72" spans="3:18" ht="16.5" customHeight="1" x14ac:dyDescent="0.3">
      <c r="C72" s="473"/>
      <c r="D72" s="474"/>
      <c r="E72" s="474"/>
      <c r="F72" s="474"/>
      <c r="G72" s="475"/>
      <c r="H72" s="471"/>
      <c r="I72" s="472"/>
      <c r="J72" s="472"/>
      <c r="K72" s="472"/>
      <c r="L72" s="146"/>
      <c r="M72" s="95"/>
      <c r="N72" s="95"/>
      <c r="O72" s="242"/>
      <c r="P72" s="230">
        <f t="shared" ref="P72:P78" si="4">IF(O72&gt;0,O72,L72)</f>
        <v>0</v>
      </c>
      <c r="Q72" s="242"/>
      <c r="R72" s="104"/>
    </row>
    <row r="73" spans="3:18" ht="16.5" customHeight="1" x14ac:dyDescent="0.3">
      <c r="C73" s="473"/>
      <c r="D73" s="474"/>
      <c r="E73" s="474"/>
      <c r="F73" s="474"/>
      <c r="G73" s="475"/>
      <c r="H73" s="471"/>
      <c r="I73" s="472"/>
      <c r="J73" s="472"/>
      <c r="K73" s="472"/>
      <c r="L73" s="146"/>
      <c r="M73" s="95"/>
      <c r="N73" s="95"/>
      <c r="O73" s="242"/>
      <c r="P73" s="230">
        <f t="shared" si="4"/>
        <v>0</v>
      </c>
      <c r="Q73" s="242"/>
      <c r="R73" s="104"/>
    </row>
    <row r="74" spans="3:18" ht="16.5" customHeight="1" x14ac:dyDescent="0.3">
      <c r="C74" s="473"/>
      <c r="D74" s="474"/>
      <c r="E74" s="474"/>
      <c r="F74" s="474"/>
      <c r="G74" s="475"/>
      <c r="H74" s="471"/>
      <c r="I74" s="471"/>
      <c r="J74" s="471"/>
      <c r="K74" s="471"/>
      <c r="L74" s="146"/>
      <c r="M74" s="95"/>
      <c r="N74" s="95"/>
      <c r="O74" s="242"/>
      <c r="P74" s="230">
        <f t="shared" si="4"/>
        <v>0</v>
      </c>
      <c r="Q74" s="242"/>
      <c r="R74" s="104"/>
    </row>
    <row r="75" spans="3:18" ht="16.5" customHeight="1" x14ac:dyDescent="0.3">
      <c r="C75" s="473"/>
      <c r="D75" s="474"/>
      <c r="E75" s="474"/>
      <c r="F75" s="474"/>
      <c r="G75" s="475"/>
      <c r="H75" s="471"/>
      <c r="I75" s="471"/>
      <c r="J75" s="471"/>
      <c r="K75" s="471"/>
      <c r="L75" s="146"/>
      <c r="M75" s="95"/>
      <c r="N75" s="95"/>
      <c r="O75" s="242"/>
      <c r="P75" s="230">
        <f t="shared" si="4"/>
        <v>0</v>
      </c>
      <c r="Q75" s="242"/>
      <c r="R75" s="104"/>
    </row>
    <row r="76" spans="3:18" ht="16.5" customHeight="1" x14ac:dyDescent="0.3">
      <c r="C76" s="473"/>
      <c r="D76" s="474"/>
      <c r="E76" s="474"/>
      <c r="F76" s="474"/>
      <c r="G76" s="475"/>
      <c r="H76" s="471"/>
      <c r="I76" s="472"/>
      <c r="J76" s="472"/>
      <c r="K76" s="472"/>
      <c r="L76" s="146"/>
      <c r="M76" s="95"/>
      <c r="N76" s="95"/>
      <c r="O76" s="242"/>
      <c r="P76" s="230">
        <f t="shared" si="4"/>
        <v>0</v>
      </c>
      <c r="Q76" s="242"/>
      <c r="R76" s="104"/>
    </row>
    <row r="77" spans="3:18" ht="16.5" customHeight="1" x14ac:dyDescent="0.3">
      <c r="C77" s="473"/>
      <c r="D77" s="474"/>
      <c r="E77" s="474"/>
      <c r="F77" s="474"/>
      <c r="G77" s="475"/>
      <c r="H77" s="471"/>
      <c r="I77" s="472"/>
      <c r="J77" s="472"/>
      <c r="K77" s="472"/>
      <c r="L77" s="146"/>
      <c r="M77" s="95"/>
      <c r="N77" s="95"/>
      <c r="O77" s="242"/>
      <c r="P77" s="230">
        <f t="shared" si="4"/>
        <v>0</v>
      </c>
      <c r="Q77" s="242"/>
      <c r="R77" s="104"/>
    </row>
    <row r="78" spans="3:18" ht="16.5" customHeight="1" x14ac:dyDescent="0.3">
      <c r="C78" s="473"/>
      <c r="D78" s="474"/>
      <c r="E78" s="474"/>
      <c r="F78" s="474"/>
      <c r="G78" s="475"/>
      <c r="H78" s="471"/>
      <c r="I78" s="472"/>
      <c r="J78" s="472"/>
      <c r="K78" s="472"/>
      <c r="L78" s="146"/>
      <c r="M78" s="95"/>
      <c r="N78" s="95"/>
      <c r="O78" s="242"/>
      <c r="P78" s="230">
        <f t="shared" si="4"/>
        <v>0</v>
      </c>
      <c r="Q78" s="242"/>
      <c r="R78" s="104"/>
    </row>
    <row r="79" spans="3:18" ht="16.5" customHeight="1" x14ac:dyDescent="0.3">
      <c r="C79" s="131"/>
      <c r="D79" s="106"/>
      <c r="E79" s="106"/>
      <c r="F79" s="106"/>
      <c r="G79" s="106"/>
      <c r="H79" s="133"/>
      <c r="I79" s="129"/>
      <c r="J79" s="129"/>
      <c r="K79" s="232" t="str">
        <f>K68</f>
        <v>Subtotaal</v>
      </c>
      <c r="L79" s="136">
        <f>SUM(L72:L78)</f>
        <v>0</v>
      </c>
      <c r="M79" s="95"/>
      <c r="N79" s="95"/>
      <c r="O79" s="149"/>
      <c r="P79" s="230">
        <f>SUM(P72:P78)</f>
        <v>0</v>
      </c>
      <c r="Q79" s="149"/>
      <c r="R79" s="104"/>
    </row>
    <row r="80" spans="3:18" s="103" customFormat="1" ht="16.5" customHeight="1" x14ac:dyDescent="0.3">
      <c r="C80" s="106"/>
      <c r="D80" s="106"/>
      <c r="E80" s="106"/>
      <c r="F80" s="106"/>
      <c r="G80" s="106"/>
      <c r="H80" s="133"/>
      <c r="I80" s="129"/>
      <c r="J80" s="129"/>
      <c r="K80" s="129"/>
      <c r="L80" s="134"/>
      <c r="M80" s="95"/>
      <c r="N80" s="95"/>
      <c r="O80" s="134"/>
      <c r="P80" s="96"/>
      <c r="Q80" s="134"/>
    </row>
    <row r="81" spans="2:18" ht="16.5" customHeight="1" x14ac:dyDescent="0.3">
      <c r="C81" s="126" t="s">
        <v>26</v>
      </c>
      <c r="D81" s="127"/>
      <c r="E81" s="127"/>
      <c r="F81" s="127"/>
      <c r="G81" s="127"/>
      <c r="H81" s="128"/>
      <c r="I81" s="129"/>
      <c r="J81" s="129"/>
      <c r="K81" s="129"/>
      <c r="L81" s="103"/>
      <c r="M81" s="95"/>
      <c r="N81" s="95"/>
      <c r="O81" s="134"/>
      <c r="Q81" s="134"/>
      <c r="R81" s="104"/>
    </row>
    <row r="82" spans="2:18" ht="16.5" customHeight="1" x14ac:dyDescent="0.3">
      <c r="C82" s="480" t="s">
        <v>163</v>
      </c>
      <c r="D82" s="481"/>
      <c r="E82" s="481"/>
      <c r="F82" s="481"/>
      <c r="G82" s="482"/>
      <c r="H82" s="468" t="str">
        <f>H71</f>
        <v xml:space="preserve">Naam document (bijlage) </v>
      </c>
      <c r="I82" s="469"/>
      <c r="J82" s="469"/>
      <c r="K82" s="469"/>
      <c r="L82" s="130" t="s">
        <v>165</v>
      </c>
      <c r="M82" s="95"/>
      <c r="N82" s="95"/>
      <c r="O82" s="130" t="s">
        <v>173</v>
      </c>
      <c r="P82" s="228" t="str">
        <f>O82</f>
        <v>Kosten A6</v>
      </c>
      <c r="Q82" s="130"/>
      <c r="R82" s="104"/>
    </row>
    <row r="83" spans="2:18" ht="16.5" customHeight="1" x14ac:dyDescent="0.3">
      <c r="C83" s="473"/>
      <c r="D83" s="474"/>
      <c r="E83" s="474"/>
      <c r="F83" s="474"/>
      <c r="G83" s="475"/>
      <c r="H83" s="471"/>
      <c r="I83" s="472"/>
      <c r="J83" s="472"/>
      <c r="K83" s="472"/>
      <c r="L83" s="146"/>
      <c r="M83" s="95"/>
      <c r="N83" s="95"/>
      <c r="O83" s="242"/>
      <c r="P83" s="230">
        <f t="shared" ref="P83:P89" si="5">IF(O83&gt;0,O83,L83)</f>
        <v>0</v>
      </c>
      <c r="Q83" s="242"/>
      <c r="R83" s="104"/>
    </row>
    <row r="84" spans="2:18" ht="16.5" customHeight="1" x14ac:dyDescent="0.3">
      <c r="C84" s="473"/>
      <c r="D84" s="474"/>
      <c r="E84" s="474"/>
      <c r="F84" s="474"/>
      <c r="G84" s="475"/>
      <c r="H84" s="471"/>
      <c r="I84" s="471"/>
      <c r="J84" s="471"/>
      <c r="K84" s="471"/>
      <c r="L84" s="146"/>
      <c r="M84" s="95"/>
      <c r="N84" s="95"/>
      <c r="O84" s="242"/>
      <c r="P84" s="230">
        <f t="shared" si="5"/>
        <v>0</v>
      </c>
      <c r="Q84" s="242"/>
      <c r="R84" s="104"/>
    </row>
    <row r="85" spans="2:18" ht="16.5" customHeight="1" x14ac:dyDescent="0.3">
      <c r="C85" s="473"/>
      <c r="D85" s="474"/>
      <c r="E85" s="474"/>
      <c r="F85" s="474"/>
      <c r="G85" s="475"/>
      <c r="H85" s="471"/>
      <c r="I85" s="471"/>
      <c r="J85" s="471"/>
      <c r="K85" s="471"/>
      <c r="L85" s="146"/>
      <c r="M85" s="95"/>
      <c r="N85" s="95"/>
      <c r="O85" s="242"/>
      <c r="P85" s="230">
        <f t="shared" si="5"/>
        <v>0</v>
      </c>
      <c r="Q85" s="242"/>
      <c r="R85" s="104"/>
    </row>
    <row r="86" spans="2:18" ht="16.5" customHeight="1" x14ac:dyDescent="0.3">
      <c r="C86" s="473"/>
      <c r="D86" s="474"/>
      <c r="E86" s="474"/>
      <c r="F86" s="474"/>
      <c r="G86" s="475"/>
      <c r="H86" s="471"/>
      <c r="I86" s="472"/>
      <c r="J86" s="472"/>
      <c r="K86" s="472"/>
      <c r="L86" s="146"/>
      <c r="M86" s="95"/>
      <c r="N86" s="95"/>
      <c r="O86" s="242"/>
      <c r="P86" s="230">
        <f t="shared" si="5"/>
        <v>0</v>
      </c>
      <c r="Q86" s="242"/>
      <c r="R86" s="104"/>
    </row>
    <row r="87" spans="2:18" ht="16.5" customHeight="1" x14ac:dyDescent="0.3">
      <c r="C87" s="473"/>
      <c r="D87" s="474"/>
      <c r="E87" s="474"/>
      <c r="F87" s="474"/>
      <c r="G87" s="475"/>
      <c r="H87" s="471"/>
      <c r="I87" s="472"/>
      <c r="J87" s="472"/>
      <c r="K87" s="472"/>
      <c r="L87" s="146"/>
      <c r="M87" s="95"/>
      <c r="N87" s="95"/>
      <c r="O87" s="242"/>
      <c r="P87" s="230">
        <f t="shared" si="5"/>
        <v>0</v>
      </c>
      <c r="Q87" s="242"/>
      <c r="R87" s="104"/>
    </row>
    <row r="88" spans="2:18" ht="16.5" customHeight="1" x14ac:dyDescent="0.3">
      <c r="C88" s="473"/>
      <c r="D88" s="474"/>
      <c r="E88" s="474"/>
      <c r="F88" s="474"/>
      <c r="G88" s="475"/>
      <c r="H88" s="471"/>
      <c r="I88" s="472"/>
      <c r="J88" s="472"/>
      <c r="K88" s="472"/>
      <c r="L88" s="146"/>
      <c r="M88" s="95"/>
      <c r="N88" s="95"/>
      <c r="O88" s="242"/>
      <c r="P88" s="230">
        <f t="shared" si="5"/>
        <v>0</v>
      </c>
      <c r="Q88" s="242"/>
      <c r="R88" s="104"/>
    </row>
    <row r="89" spans="2:18" ht="16.5" customHeight="1" x14ac:dyDescent="0.3">
      <c r="C89" s="473"/>
      <c r="D89" s="474"/>
      <c r="E89" s="474"/>
      <c r="F89" s="474"/>
      <c r="G89" s="475"/>
      <c r="H89" s="471"/>
      <c r="I89" s="472"/>
      <c r="J89" s="472"/>
      <c r="K89" s="472"/>
      <c r="L89" s="146"/>
      <c r="M89" s="95"/>
      <c r="N89" s="95"/>
      <c r="O89" s="242"/>
      <c r="P89" s="230">
        <f t="shared" si="5"/>
        <v>0</v>
      </c>
      <c r="Q89" s="242"/>
      <c r="R89" s="104"/>
    </row>
    <row r="90" spans="2:18" ht="16.5" customHeight="1" x14ac:dyDescent="0.3">
      <c r="C90" s="126"/>
      <c r="D90" s="106"/>
      <c r="E90" s="106"/>
      <c r="F90" s="106"/>
      <c r="G90" s="106"/>
      <c r="H90" s="133"/>
      <c r="I90" s="381"/>
      <c r="J90" s="381"/>
      <c r="K90" s="232" t="str">
        <f>K79</f>
        <v>Subtotaal</v>
      </c>
      <c r="L90" s="136">
        <f>SUM(L83:L89)</f>
        <v>0</v>
      </c>
      <c r="M90" s="95"/>
      <c r="N90" s="95"/>
      <c r="O90" s="136">
        <f>SUM(O83:O89)</f>
        <v>0</v>
      </c>
      <c r="P90" s="231">
        <f>SUM(P83:P89)</f>
        <v>0</v>
      </c>
      <c r="Q90" s="136"/>
      <c r="R90" s="104"/>
    </row>
    <row r="91" spans="2:18" ht="16.5" customHeight="1" x14ac:dyDescent="0.3">
      <c r="C91" s="126"/>
      <c r="D91" s="106"/>
      <c r="E91" s="106"/>
      <c r="F91" s="106"/>
      <c r="G91" s="106"/>
      <c r="H91" s="133"/>
      <c r="I91" s="381"/>
      <c r="J91" s="381"/>
      <c r="K91" s="381"/>
      <c r="L91" s="134"/>
      <c r="M91" s="95"/>
      <c r="N91" s="95"/>
      <c r="O91" s="134"/>
      <c r="Q91" s="134"/>
      <c r="R91" s="104"/>
    </row>
    <row r="92" spans="2:18" ht="16.5" customHeight="1" x14ac:dyDescent="0.3">
      <c r="C92" s="126" t="s">
        <v>174</v>
      </c>
      <c r="D92" s="106"/>
      <c r="E92" s="106"/>
      <c r="F92" s="106"/>
      <c r="G92" s="106"/>
      <c r="H92" s="133"/>
      <c r="I92" s="381"/>
      <c r="J92" s="381"/>
      <c r="K92" s="381"/>
      <c r="L92" s="134"/>
      <c r="M92" s="95"/>
      <c r="N92" s="95"/>
      <c r="O92" s="134"/>
      <c r="Q92" s="134"/>
      <c r="R92" s="104"/>
    </row>
    <row r="93" spans="2:18" s="227" customFormat="1" ht="49.5" customHeight="1" x14ac:dyDescent="0.3">
      <c r="B93" s="96"/>
      <c r="C93" s="468" t="s">
        <v>162</v>
      </c>
      <c r="D93" s="468"/>
      <c r="E93" s="468" t="s">
        <v>175</v>
      </c>
      <c r="F93" s="468"/>
      <c r="G93" s="468"/>
      <c r="H93" s="137" t="s">
        <v>176</v>
      </c>
      <c r="I93" s="130" t="s">
        <v>177</v>
      </c>
      <c r="J93" s="138" t="s">
        <v>178</v>
      </c>
      <c r="K93" s="138" t="s">
        <v>179</v>
      </c>
      <c r="L93" s="136" t="s">
        <v>165</v>
      </c>
      <c r="M93" s="96"/>
      <c r="N93" s="96"/>
      <c r="O93" s="136" t="s">
        <v>180</v>
      </c>
      <c r="P93" s="228" t="str">
        <f>O93</f>
        <v>Kosten A7</v>
      </c>
      <c r="Q93" s="136"/>
    </row>
    <row r="94" spans="2:18" ht="16.5" customHeight="1" x14ac:dyDescent="0.3">
      <c r="C94" s="473"/>
      <c r="D94" s="475"/>
      <c r="E94" s="473"/>
      <c r="F94" s="474"/>
      <c r="G94" s="475"/>
      <c r="H94" s="145"/>
      <c r="I94" s="147"/>
      <c r="J94" s="147"/>
      <c r="K94" s="148"/>
      <c r="L94" s="149" t="str">
        <f t="shared" ref="L94:L100" si="6">IFERROR(I94*(J94/(K94*52)),"")</f>
        <v/>
      </c>
      <c r="M94" s="95"/>
      <c r="N94" s="95"/>
      <c r="O94" s="242"/>
      <c r="P94" s="230" t="str">
        <f t="shared" ref="P94:P100" si="7">IF(O94&gt;0,O94,L94)</f>
        <v/>
      </c>
      <c r="Q94" s="242"/>
      <c r="R94" s="104"/>
    </row>
    <row r="95" spans="2:18" ht="16.5" customHeight="1" x14ac:dyDescent="0.3">
      <c r="C95" s="473"/>
      <c r="D95" s="475"/>
      <c r="E95" s="473"/>
      <c r="F95" s="474"/>
      <c r="G95" s="475"/>
      <c r="H95" s="145"/>
      <c r="I95" s="147"/>
      <c r="J95" s="147"/>
      <c r="K95" s="147"/>
      <c r="L95" s="149" t="str">
        <f t="shared" si="6"/>
        <v/>
      </c>
      <c r="M95" s="95"/>
      <c r="N95" s="95"/>
      <c r="O95" s="242"/>
      <c r="P95" s="230" t="str">
        <f t="shared" si="7"/>
        <v/>
      </c>
      <c r="Q95" s="242"/>
      <c r="R95" s="104"/>
    </row>
    <row r="96" spans="2:18" ht="16.5" customHeight="1" x14ac:dyDescent="0.3">
      <c r="C96" s="473"/>
      <c r="D96" s="475"/>
      <c r="E96" s="473"/>
      <c r="F96" s="474"/>
      <c r="G96" s="475"/>
      <c r="H96" s="145"/>
      <c r="I96" s="147"/>
      <c r="J96" s="147"/>
      <c r="K96" s="147"/>
      <c r="L96" s="149" t="str">
        <f t="shared" si="6"/>
        <v/>
      </c>
      <c r="M96" s="95"/>
      <c r="N96" s="95"/>
      <c r="O96" s="242"/>
      <c r="P96" s="230" t="str">
        <f t="shared" si="7"/>
        <v/>
      </c>
      <c r="Q96" s="242"/>
      <c r="R96" s="104"/>
    </row>
    <row r="97" spans="3:18" ht="16.5" customHeight="1" x14ac:dyDescent="0.3">
      <c r="C97" s="473"/>
      <c r="D97" s="475"/>
      <c r="E97" s="473"/>
      <c r="F97" s="474"/>
      <c r="G97" s="475"/>
      <c r="H97" s="145"/>
      <c r="I97" s="147"/>
      <c r="J97" s="147"/>
      <c r="K97" s="147"/>
      <c r="L97" s="149" t="str">
        <f t="shared" si="6"/>
        <v/>
      </c>
      <c r="M97" s="95"/>
      <c r="N97" s="95"/>
      <c r="O97" s="242"/>
      <c r="P97" s="230" t="str">
        <f t="shared" si="7"/>
        <v/>
      </c>
      <c r="Q97" s="242"/>
      <c r="R97" s="104"/>
    </row>
    <row r="98" spans="3:18" ht="16.5" customHeight="1" x14ac:dyDescent="0.3">
      <c r="C98" s="473"/>
      <c r="D98" s="475"/>
      <c r="E98" s="473"/>
      <c r="F98" s="474"/>
      <c r="G98" s="475"/>
      <c r="H98" s="145"/>
      <c r="I98" s="147"/>
      <c r="J98" s="147"/>
      <c r="K98" s="147"/>
      <c r="L98" s="149" t="str">
        <f t="shared" si="6"/>
        <v/>
      </c>
      <c r="M98" s="95"/>
      <c r="N98" s="95"/>
      <c r="O98" s="242"/>
      <c r="P98" s="230" t="str">
        <f t="shared" si="7"/>
        <v/>
      </c>
      <c r="Q98" s="242"/>
      <c r="R98" s="104"/>
    </row>
    <row r="99" spans="3:18" ht="16.5" customHeight="1" x14ac:dyDescent="0.3">
      <c r="C99" s="473"/>
      <c r="D99" s="475"/>
      <c r="E99" s="473"/>
      <c r="F99" s="474"/>
      <c r="G99" s="475"/>
      <c r="H99" s="145"/>
      <c r="I99" s="147"/>
      <c r="J99" s="147"/>
      <c r="K99" s="147"/>
      <c r="L99" s="149" t="str">
        <f t="shared" si="6"/>
        <v/>
      </c>
      <c r="M99" s="95"/>
      <c r="N99" s="95"/>
      <c r="O99" s="242"/>
      <c r="P99" s="230" t="str">
        <f t="shared" si="7"/>
        <v/>
      </c>
      <c r="Q99" s="242"/>
      <c r="R99" s="104"/>
    </row>
    <row r="100" spans="3:18" ht="16.5" customHeight="1" x14ac:dyDescent="0.3">
      <c r="C100" s="473"/>
      <c r="D100" s="475"/>
      <c r="E100" s="473"/>
      <c r="F100" s="474"/>
      <c r="G100" s="475"/>
      <c r="H100" s="145"/>
      <c r="I100" s="147"/>
      <c r="J100" s="147"/>
      <c r="K100" s="147"/>
      <c r="L100" s="149" t="str">
        <f t="shared" si="6"/>
        <v/>
      </c>
      <c r="M100" s="95"/>
      <c r="N100" s="95"/>
      <c r="O100" s="242"/>
      <c r="P100" s="230" t="str">
        <f t="shared" si="7"/>
        <v/>
      </c>
      <c r="Q100" s="242"/>
      <c r="R100" s="104"/>
    </row>
    <row r="101" spans="3:18" s="103" customFormat="1" ht="16.5" customHeight="1" x14ac:dyDescent="0.3">
      <c r="C101" s="95"/>
      <c r="D101" s="95"/>
      <c r="E101" s="95"/>
      <c r="F101" s="95"/>
      <c r="G101" s="95"/>
      <c r="H101" s="95"/>
      <c r="I101" s="96"/>
      <c r="J101" s="96"/>
      <c r="K101" s="232" t="str">
        <f>K90</f>
        <v>Subtotaal</v>
      </c>
      <c r="L101" s="136">
        <f>SUM(L94:L100)</f>
        <v>0</v>
      </c>
      <c r="M101" s="95"/>
      <c r="N101" s="95"/>
      <c r="O101" s="231">
        <f>SUM(O94:O100)</f>
        <v>0</v>
      </c>
      <c r="P101" s="231">
        <f>SUM(P94:P100)</f>
        <v>0</v>
      </c>
      <c r="Q101" s="231"/>
    </row>
    <row r="102" spans="3:18" ht="16.5" customHeight="1" x14ac:dyDescent="0.3"/>
    <row r="103" spans="3:18" ht="16.5" customHeight="1" x14ac:dyDescent="0.3">
      <c r="C103" s="105" t="s">
        <v>227</v>
      </c>
      <c r="D103" s="97"/>
      <c r="E103" s="97"/>
      <c r="F103" s="97"/>
    </row>
    <row r="104" spans="3:18" ht="16.5" customHeight="1" x14ac:dyDescent="0.3">
      <c r="C104" s="111" t="s">
        <v>181</v>
      </c>
      <c r="D104" s="112"/>
      <c r="E104" s="113"/>
      <c r="F104" s="114">
        <f>L35+L46+L57+L68+L79+L101+L90</f>
        <v>0</v>
      </c>
      <c r="J104" s="227" t="s">
        <v>182</v>
      </c>
      <c r="N104" s="111" t="s">
        <v>181</v>
      </c>
      <c r="O104" s="149">
        <f>O35+O46+O57+O68+O79+O90+O101</f>
        <v>0</v>
      </c>
      <c r="P104" s="230">
        <f>P35+P46+P57+P68+P79+P101</f>
        <v>0</v>
      </c>
      <c r="Q104" s="149"/>
    </row>
    <row r="105" spans="3:18" ht="16.5" customHeight="1" x14ac:dyDescent="0.3">
      <c r="C105" s="115" t="s">
        <v>183</v>
      </c>
      <c r="D105" s="116"/>
      <c r="E105" s="117"/>
      <c r="F105" s="118">
        <f>IF(0.4*F104&gt;2000000,2000000,0.4*F104)</f>
        <v>0</v>
      </c>
      <c r="N105" s="115" t="s">
        <v>183</v>
      </c>
      <c r="O105" s="149"/>
      <c r="P105" s="118">
        <f>IF(0.4*P104&gt;2000000,2000000,0.4*P104)</f>
        <v>0</v>
      </c>
      <c r="Q105" s="149"/>
    </row>
    <row r="106" spans="3:18" ht="16.5" customHeight="1" x14ac:dyDescent="0.3">
      <c r="C106" s="108" t="s">
        <v>184</v>
      </c>
      <c r="D106" s="109"/>
      <c r="E106" s="110"/>
      <c r="F106" s="144"/>
      <c r="N106" s="108" t="s">
        <v>184</v>
      </c>
      <c r="O106" s="334">
        <f>F106</f>
        <v>0</v>
      </c>
      <c r="P106" s="335">
        <f>IF(P105&lt;O106,P105,O106)</f>
        <v>0</v>
      </c>
      <c r="Q106" s="334"/>
    </row>
    <row r="107" spans="3:18" ht="16.5" customHeight="1" x14ac:dyDescent="0.3">
      <c r="C107" s="108" t="s">
        <v>226</v>
      </c>
      <c r="D107" s="116"/>
      <c r="E107" s="117"/>
      <c r="F107" s="119" t="str">
        <f>IFERROR(F106/F104,"")</f>
        <v/>
      </c>
      <c r="N107" s="108" t="s">
        <v>225</v>
      </c>
      <c r="O107" s="234" t="str">
        <f>IFERROR(O106/P104,"")</f>
        <v/>
      </c>
      <c r="P107" s="119" t="e">
        <f>P106/P104</f>
        <v>#DIV/0!</v>
      </c>
      <c r="Q107" s="234"/>
    </row>
    <row r="108" spans="3:18" ht="16.5" customHeight="1" x14ac:dyDescent="0.3">
      <c r="C108" s="170" t="s">
        <v>262</v>
      </c>
      <c r="D108" s="120"/>
      <c r="E108" s="121"/>
      <c r="F108" s="144">
        <v>0</v>
      </c>
      <c r="N108" s="170" t="s">
        <v>185</v>
      </c>
      <c r="O108" s="336"/>
      <c r="P108" s="335">
        <f>F108</f>
        <v>0</v>
      </c>
      <c r="Q108" s="336"/>
    </row>
    <row r="109" spans="3:18" ht="16.5" customHeight="1" x14ac:dyDescent="0.3">
      <c r="C109" s="108" t="s">
        <v>115</v>
      </c>
      <c r="D109" s="109"/>
      <c r="E109" s="110"/>
      <c r="F109" s="122">
        <f>F104-F106-F108</f>
        <v>0</v>
      </c>
      <c r="N109" s="108" t="s">
        <v>115</v>
      </c>
      <c r="O109" s="246"/>
      <c r="P109" s="118">
        <f>F104-P106-P108</f>
        <v>0</v>
      </c>
      <c r="Q109" s="246"/>
    </row>
    <row r="110" spans="3:18" ht="16.5" customHeight="1" x14ac:dyDescent="0.3">
      <c r="P110" s="98"/>
      <c r="R110" s="98"/>
    </row>
    <row r="111" spans="3:18" ht="15" customHeight="1" x14ac:dyDescent="0.3">
      <c r="C111" s="105" t="s">
        <v>235</v>
      </c>
    </row>
    <row r="112" spans="3:18" ht="15" customHeight="1" x14ac:dyDescent="0.3">
      <c r="C112" s="105" t="s">
        <v>259</v>
      </c>
    </row>
    <row r="113" spans="3:3" ht="15" customHeight="1" x14ac:dyDescent="0.3">
      <c r="C113" s="105" t="s">
        <v>260</v>
      </c>
    </row>
    <row r="114" spans="3:3" ht="15" customHeight="1" x14ac:dyDescent="0.3">
      <c r="C114" s="382" t="s">
        <v>236</v>
      </c>
    </row>
    <row r="115" spans="3:3" ht="15" customHeight="1" x14ac:dyDescent="0.3">
      <c r="C115" s="382" t="s">
        <v>237</v>
      </c>
    </row>
    <row r="116" spans="3:3" ht="15" customHeight="1" x14ac:dyDescent="0.3">
      <c r="C116" s="105" t="s">
        <v>238</v>
      </c>
    </row>
    <row r="117" spans="3:3" ht="15" customHeight="1" x14ac:dyDescent="0.3">
      <c r="C117" s="383" t="s">
        <v>261</v>
      </c>
    </row>
    <row r="118" spans="3:3" ht="15" customHeight="1" x14ac:dyDescent="0.3">
      <c r="C118" s="341" t="s">
        <v>250</v>
      </c>
    </row>
  </sheetData>
  <sheetProtection algorithmName="SHA-512" hashValue="ZW5WQFgO06zJDzvF1J5nBfOHq4E6O4mntoxgd3YTv0E6kMi/QFCmxTMgN60Iu0nCYaJAuoJkM94QTNZ1Yvla/w==" saltValue="i2V9nziNMGuSD8WmN2Tz4g==" spinCount="100000" sheet="1" selectLockedCells="1"/>
  <mergeCells count="118">
    <mergeCell ref="C87:G87"/>
    <mergeCell ref="H87:K87"/>
    <mergeCell ref="C88:G88"/>
    <mergeCell ref="H88:K88"/>
    <mergeCell ref="C89:G89"/>
    <mergeCell ref="H89:K89"/>
    <mergeCell ref="C84:G84"/>
    <mergeCell ref="E98:G98"/>
    <mergeCell ref="E99:G99"/>
    <mergeCell ref="H84:K84"/>
    <mergeCell ref="C85:G85"/>
    <mergeCell ref="H85:K85"/>
    <mergeCell ref="C86:G86"/>
    <mergeCell ref="H86:K86"/>
    <mergeCell ref="E100:G100"/>
    <mergeCell ref="C93:D93"/>
    <mergeCell ref="E93:G93"/>
    <mergeCell ref="E94:G94"/>
    <mergeCell ref="E95:G95"/>
    <mergeCell ref="E96:G96"/>
    <mergeCell ref="E97:G97"/>
    <mergeCell ref="C94:D94"/>
    <mergeCell ref="C95:D95"/>
    <mergeCell ref="C96:D96"/>
    <mergeCell ref="C97:D97"/>
    <mergeCell ref="C98:D98"/>
    <mergeCell ref="C99:D99"/>
    <mergeCell ref="C100:D100"/>
    <mergeCell ref="C78:G78"/>
    <mergeCell ref="H78:K78"/>
    <mergeCell ref="C82:G82"/>
    <mergeCell ref="H82:K82"/>
    <mergeCell ref="C83:G83"/>
    <mergeCell ref="H83:K83"/>
    <mergeCell ref="C75:G75"/>
    <mergeCell ref="H75:K75"/>
    <mergeCell ref="C76:G76"/>
    <mergeCell ref="H76:K76"/>
    <mergeCell ref="C77:G77"/>
    <mergeCell ref="H77:K77"/>
    <mergeCell ref="C72:G72"/>
    <mergeCell ref="H72:K72"/>
    <mergeCell ref="C73:G73"/>
    <mergeCell ref="H73:K73"/>
    <mergeCell ref="C74:G74"/>
    <mergeCell ref="H74:K74"/>
    <mergeCell ref="C66:G66"/>
    <mergeCell ref="H66:K66"/>
    <mergeCell ref="C67:G67"/>
    <mergeCell ref="H67:K67"/>
    <mergeCell ref="C71:G71"/>
    <mergeCell ref="H71:K71"/>
    <mergeCell ref="C63:G63"/>
    <mergeCell ref="H63:K63"/>
    <mergeCell ref="C64:G64"/>
    <mergeCell ref="H64:K64"/>
    <mergeCell ref="C65:G65"/>
    <mergeCell ref="H65:K65"/>
    <mergeCell ref="C60:G60"/>
    <mergeCell ref="H60:K60"/>
    <mergeCell ref="C61:G61"/>
    <mergeCell ref="H61:K61"/>
    <mergeCell ref="C62:G62"/>
    <mergeCell ref="H62:K62"/>
    <mergeCell ref="C54:G54"/>
    <mergeCell ref="H54:K54"/>
    <mergeCell ref="C55:G55"/>
    <mergeCell ref="H55:K55"/>
    <mergeCell ref="C56:G56"/>
    <mergeCell ref="H56:K56"/>
    <mergeCell ref="C51:G51"/>
    <mergeCell ref="H51:K51"/>
    <mergeCell ref="C52:G52"/>
    <mergeCell ref="H52:K52"/>
    <mergeCell ref="C53:G53"/>
    <mergeCell ref="H53:K53"/>
    <mergeCell ref="C45:G45"/>
    <mergeCell ref="H45:K45"/>
    <mergeCell ref="C49:G49"/>
    <mergeCell ref="H49:K49"/>
    <mergeCell ref="C50:G50"/>
    <mergeCell ref="H50:K50"/>
    <mergeCell ref="C42:G42"/>
    <mergeCell ref="H42:K42"/>
    <mergeCell ref="C43:G43"/>
    <mergeCell ref="H43:K43"/>
    <mergeCell ref="C44:G44"/>
    <mergeCell ref="H44:K44"/>
    <mergeCell ref="C39:G39"/>
    <mergeCell ref="H39:K39"/>
    <mergeCell ref="C40:G40"/>
    <mergeCell ref="H40:K40"/>
    <mergeCell ref="C41:G41"/>
    <mergeCell ref="H41:K41"/>
    <mergeCell ref="C33:G33"/>
    <mergeCell ref="H33:K33"/>
    <mergeCell ref="C16:E16"/>
    <mergeCell ref="C17:E17"/>
    <mergeCell ref="C34:G34"/>
    <mergeCell ref="H34:K34"/>
    <mergeCell ref="C38:G38"/>
    <mergeCell ref="H38:K38"/>
    <mergeCell ref="C30:G30"/>
    <mergeCell ref="H30:K30"/>
    <mergeCell ref="C31:G31"/>
    <mergeCell ref="H31:K31"/>
    <mergeCell ref="C32:G32"/>
    <mergeCell ref="H32:K32"/>
    <mergeCell ref="O25:Q25"/>
    <mergeCell ref="D8:E8"/>
    <mergeCell ref="D9:E9"/>
    <mergeCell ref="E14:H14"/>
    <mergeCell ref="C27:G27"/>
    <mergeCell ref="H27:K27"/>
    <mergeCell ref="C28:G28"/>
    <mergeCell ref="H28:K28"/>
    <mergeCell ref="C29:G29"/>
    <mergeCell ref="H29:K29"/>
  </mergeCells>
  <dataValidations count="3">
    <dataValidation type="list" allowBlank="1" showErrorMessage="1" sqref="D13 F20" xr:uid="{9ADB5FCF-59AD-475A-AA49-400BDB045E2F}">
      <formula1>"Ja,Nee"</formula1>
    </dataValidation>
    <dataValidation allowBlank="1" showErrorMessage="1" sqref="F18:G18 H21 G19:G20" xr:uid="{D8F76FC3-C818-466E-976E-66C9E4F4C074}"/>
    <dataValidation type="list" allowBlank="1" showErrorMessage="1" sqref="F19" xr:uid="{26DC90B3-9E51-49E9-815B-9E4FB9091A9E}">
      <formula1>"Aanvraag ingediend,Verleend,Onherroepelijk"</formula1>
    </dataValidation>
  </dataValidations>
  <pageMargins left="0.70866141732283472" right="0.70866141732283472" top="0.74803149606299213" bottom="0.74803149606299213" header="0" footer="0"/>
  <pageSetup paperSize="9" scale="60" orientation="landscape" r:id="rId1"/>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0934C7E-BF8B-4FC5-9817-AD0F6DA51E46}">
          <x14:formula1>
            <xm:f>'Categorie H2 Vtg.'!$B$35:$B$40</xm:f>
          </x14:formula1>
          <xm:sqref>C94:D100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AP100"/>
  <sheetViews>
    <sheetView showGridLines="0" zoomScale="80" zoomScaleNormal="80" workbookViewId="0">
      <selection activeCell="D7" sqref="D7"/>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83" hidden="1" customWidth="1"/>
    <col min="23" max="23" width="21.109375" style="222" hidden="1" customWidth="1"/>
    <col min="24" max="24" width="19.6640625" style="222" hidden="1" customWidth="1"/>
    <col min="25" max="25" width="19.33203125" style="222" hidden="1" customWidth="1"/>
    <col min="26" max="26" width="16.33203125" style="222" hidden="1" customWidth="1"/>
    <col min="27" max="27" width="15.5546875" style="222" hidden="1" customWidth="1"/>
    <col min="28" max="28" width="14" style="212" hidden="1" customWidth="1"/>
    <col min="29" max="29" width="12.6640625" style="212" hidden="1" customWidth="1"/>
    <col min="30" max="30" width="12.33203125" style="212" hidden="1" customWidth="1"/>
    <col min="31" max="31" width="13.6640625" style="212" hidden="1" customWidth="1"/>
    <col min="32" max="32" width="9.109375" style="67" hidden="1" customWidth="1"/>
    <col min="33" max="33" width="27.5546875"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151</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f>
        <v>Deelnemer 2</v>
      </c>
      <c r="F7" s="54"/>
      <c r="G7" s="53"/>
      <c r="H7" s="53"/>
      <c r="T7" s="84"/>
      <c r="U7" s="84"/>
      <c r="V7" s="84"/>
    </row>
    <row r="8" spans="2:42" s="61" customFormat="1" ht="16.5" customHeight="1" x14ac:dyDescent="0.3">
      <c r="B8" s="4"/>
      <c r="C8" s="4"/>
      <c r="D8" s="4"/>
      <c r="E8" s="4"/>
      <c r="F8" s="4"/>
      <c r="G8" s="4"/>
      <c r="H8" s="4"/>
      <c r="T8" s="84"/>
      <c r="U8" s="84"/>
      <c r="V8" s="84"/>
      <c r="W8" s="14"/>
      <c r="X8" s="14"/>
      <c r="Y8" s="14"/>
      <c r="Z8" s="14"/>
      <c r="AA8" s="14"/>
      <c r="AB8" s="198"/>
      <c r="AC8" s="198"/>
      <c r="AD8" s="198"/>
      <c r="AE8" s="198"/>
    </row>
    <row r="9" spans="2:42" s="61" customFormat="1" ht="16.5" customHeight="1" x14ac:dyDescent="0.3">
      <c r="B9" s="4"/>
      <c r="C9" s="31"/>
      <c r="D9" s="9"/>
      <c r="G9" s="4"/>
      <c r="H9" s="4"/>
      <c r="T9" s="181"/>
      <c r="U9" s="181"/>
      <c r="V9" s="181"/>
      <c r="W9" s="14"/>
      <c r="X9" s="14"/>
      <c r="Y9" s="14"/>
      <c r="Z9" s="14"/>
      <c r="AA9" s="14"/>
      <c r="AB9" s="198"/>
      <c r="AC9" s="198"/>
      <c r="AD9" s="198"/>
      <c r="AE9" s="198"/>
    </row>
    <row r="10" spans="2:42" s="61" customFormat="1" ht="16.5" customHeight="1" x14ac:dyDescent="0.3">
      <c r="B10" s="4"/>
      <c r="C10" s="214" t="s">
        <v>189</v>
      </c>
      <c r="D10" s="215"/>
      <c r="E10" s="216"/>
      <c r="F10" s="216"/>
      <c r="G10" s="210"/>
      <c r="T10" s="85"/>
      <c r="U10" s="85"/>
      <c r="V10" s="85"/>
      <c r="W10" s="14"/>
      <c r="X10" s="14"/>
      <c r="Y10" s="14"/>
      <c r="Z10" s="14"/>
      <c r="AA10" s="14"/>
      <c r="AB10" s="198"/>
      <c r="AC10" s="198"/>
      <c r="AD10" s="198"/>
      <c r="AE10" s="198"/>
    </row>
    <row r="11" spans="2:42" s="61" customFormat="1" ht="16.5" customHeight="1" x14ac:dyDescent="0.3">
      <c r="B11" s="4"/>
      <c r="C11" s="217" t="s">
        <v>190</v>
      </c>
      <c r="D11" s="210"/>
      <c r="E11" s="210"/>
      <c r="F11" s="210"/>
      <c r="G11" s="210"/>
      <c r="T11" s="85"/>
      <c r="U11" s="85"/>
      <c r="V11" s="85"/>
      <c r="W11" s="14"/>
      <c r="X11" s="14"/>
      <c r="Y11" s="14"/>
      <c r="Z11" s="14"/>
      <c r="AA11" s="14"/>
      <c r="AB11" s="198"/>
      <c r="AC11" s="198"/>
      <c r="AD11" s="198"/>
      <c r="AE11" s="198"/>
    </row>
    <row r="12" spans="2:42" s="61" customFormat="1" ht="16.5" customHeight="1" x14ac:dyDescent="0.3">
      <c r="B12" s="4"/>
      <c r="C12" s="217" t="s">
        <v>191</v>
      </c>
      <c r="D12" s="210"/>
      <c r="E12" s="210"/>
      <c r="F12" s="210"/>
      <c r="G12" s="210"/>
      <c r="T12" s="85"/>
      <c r="U12" s="85"/>
      <c r="V12" s="85"/>
      <c r="W12" s="14"/>
      <c r="X12" s="14"/>
      <c r="Y12" s="14"/>
      <c r="Z12" s="14"/>
      <c r="AA12" s="14"/>
      <c r="AB12" s="198"/>
      <c r="AC12" s="198"/>
      <c r="AD12" s="198"/>
      <c r="AE12" s="198"/>
    </row>
    <row r="13" spans="2:42" s="68" customFormat="1" ht="16.5" customHeight="1" x14ac:dyDescent="0.3">
      <c r="B13" s="4"/>
      <c r="C13" s="217" t="s">
        <v>192</v>
      </c>
      <c r="D13" s="215"/>
      <c r="E13" s="216"/>
      <c r="F13" s="216"/>
      <c r="G13" s="210"/>
      <c r="H13" s="61"/>
      <c r="M13" s="61"/>
      <c r="Q13" s="61"/>
      <c r="R13" s="61"/>
      <c r="S13" s="61"/>
      <c r="T13" s="85"/>
      <c r="U13" s="85"/>
      <c r="V13" s="85"/>
      <c r="W13" s="71"/>
      <c r="X13" s="71"/>
      <c r="Y13" s="71"/>
      <c r="Z13" s="71"/>
      <c r="AA13" s="71"/>
      <c r="AB13" s="198"/>
      <c r="AC13" s="198"/>
      <c r="AD13" s="198"/>
      <c r="AE13" s="198"/>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L15" s="211"/>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E15" s="67"/>
      <c r="AG15" s="494" t="s">
        <v>240</v>
      </c>
      <c r="AH15" s="494"/>
      <c r="AI15" s="494"/>
      <c r="AJ15" s="494"/>
      <c r="AK15" s="494"/>
      <c r="AL15" s="494"/>
      <c r="AM15" s="494"/>
      <c r="AN15" s="494"/>
      <c r="AO15" s="494"/>
      <c r="AP15" s="494"/>
    </row>
    <row r="16" spans="2:42" ht="16.5" customHeight="1" x14ac:dyDescent="0.3">
      <c r="B16" s="17"/>
      <c r="C16" s="217" t="s">
        <v>196</v>
      </c>
      <c r="D16" s="219"/>
      <c r="E16" s="218"/>
      <c r="F16" s="218"/>
      <c r="G16" s="220"/>
      <c r="H16" s="51"/>
      <c r="I16" s="200"/>
      <c r="J16" s="200"/>
      <c r="K16" s="200"/>
      <c r="L16" s="200"/>
      <c r="M16" s="20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E16" s="67"/>
      <c r="AG16" s="494"/>
      <c r="AH16" s="494"/>
      <c r="AI16" s="494"/>
      <c r="AJ16" s="494"/>
      <c r="AK16" s="494"/>
      <c r="AL16" s="494"/>
      <c r="AM16" s="494"/>
      <c r="AN16" s="494"/>
      <c r="AO16" s="494"/>
      <c r="AP16" s="494"/>
    </row>
    <row r="17" spans="2:42" ht="16.5" customHeight="1" x14ac:dyDescent="0.3">
      <c r="B17" s="4"/>
      <c r="D17" s="61"/>
      <c r="E17" s="61"/>
      <c r="F17" s="61"/>
      <c r="G17" s="61"/>
      <c r="I17" s="5"/>
      <c r="J17" s="9"/>
      <c r="K17" s="9"/>
      <c r="L17" s="9"/>
      <c r="M17" s="9"/>
      <c r="N17" s="61"/>
      <c r="O17" s="61"/>
      <c r="P17" s="61"/>
      <c r="R17" s="61"/>
      <c r="S17" s="66"/>
    </row>
    <row r="18" spans="2:42" ht="54" customHeight="1" x14ac:dyDescent="0.3">
      <c r="B18" s="196"/>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E18" s="67"/>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195"/>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E19" s="67"/>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195"/>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E20" s="67"/>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195"/>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E21" s="67"/>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195"/>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E22" s="67"/>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195"/>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E23" s="67"/>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195"/>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E24" s="67"/>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195"/>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E25" s="67"/>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195"/>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E26" s="67"/>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195"/>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E27" s="67"/>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195"/>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E28" s="67"/>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195"/>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E29" s="67"/>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195"/>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E30" s="67"/>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195"/>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E31" s="67"/>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195"/>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E32" s="67"/>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195"/>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E33" s="67"/>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U34" s="67"/>
      <c r="V34" s="67"/>
      <c r="W34" s="67"/>
      <c r="X34" s="67"/>
      <c r="AA34" s="212"/>
      <c r="AE34" s="67"/>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AA35" s="212"/>
      <c r="AE35" s="67"/>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AA36" s="212"/>
      <c r="AE36" s="67"/>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AA37" s="212"/>
      <c r="AE37" s="67"/>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AA38" s="212"/>
      <c r="AE38" s="67"/>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AA39" s="212"/>
      <c r="AE39" s="67"/>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AA40" s="212"/>
      <c r="AE40" s="67"/>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AA41" s="212"/>
      <c r="AE41" s="67"/>
      <c r="AG41" s="487" t="s">
        <v>243</v>
      </c>
      <c r="AH41" s="488"/>
      <c r="AI41" s="395" t="e">
        <f>AI40/AI38</f>
        <v>#DIV/0!</v>
      </c>
    </row>
    <row r="42" spans="2:42" ht="18.75" customHeight="1" x14ac:dyDescent="0.3">
      <c r="B42" s="6"/>
      <c r="C42" s="170" t="s">
        <v>213</v>
      </c>
      <c r="D42" s="170"/>
      <c r="E42" s="80">
        <f>SUM(O19:O33)</f>
        <v>0</v>
      </c>
      <c r="F42" s="192"/>
      <c r="H42" s="39"/>
      <c r="J42" s="66"/>
      <c r="K42" s="66"/>
      <c r="L42" s="61"/>
      <c r="M42" s="61"/>
      <c r="N42" s="61"/>
      <c r="P42" s="87"/>
      <c r="Q42" s="87"/>
      <c r="R42" s="87"/>
      <c r="S42" s="87"/>
      <c r="U42" s="34"/>
      <c r="V42" s="34"/>
      <c r="W42" s="61"/>
      <c r="X42" s="396"/>
      <c r="AA42" s="212"/>
      <c r="AE42" s="67"/>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c r="U48" s="84"/>
      <c r="V48" s="224"/>
      <c r="W48" s="224"/>
      <c r="X48" s="224"/>
      <c r="Y48" s="224"/>
      <c r="Z48" s="224"/>
      <c r="AA48" s="212"/>
      <c r="AB48" s="212"/>
      <c r="AC48" s="212"/>
      <c r="AD48" s="212"/>
    </row>
    <row r="49" spans="2:31" s="66" customFormat="1" ht="16.5" hidden="1" customHeight="1" x14ac:dyDescent="0.3">
      <c r="B49" s="4"/>
      <c r="C49" s="187" t="s">
        <v>218</v>
      </c>
      <c r="D49" s="4"/>
      <c r="E49" s="4"/>
      <c r="F49" s="4"/>
      <c r="G49" s="4"/>
      <c r="H49" s="4"/>
      <c r="I49" s="14"/>
      <c r="J49" s="15"/>
      <c r="K49" s="15"/>
      <c r="L49" s="15"/>
      <c r="M49" s="15"/>
      <c r="N49" s="16"/>
      <c r="O49" s="61"/>
      <c r="P49" s="10"/>
      <c r="Q49" s="10"/>
      <c r="R49" s="17"/>
      <c r="T49" s="84"/>
      <c r="U49" s="84"/>
      <c r="V49" s="84"/>
      <c r="W49" s="224"/>
      <c r="X49" s="224"/>
      <c r="Y49" s="224"/>
      <c r="Z49" s="224"/>
      <c r="AA49" s="224"/>
      <c r="AB49" s="212"/>
      <c r="AC49" s="212"/>
      <c r="AD49" s="212"/>
      <c r="AE49" s="212"/>
    </row>
    <row r="50" spans="2:31" s="66" customFormat="1" ht="16.5" hidden="1" customHeight="1" x14ac:dyDescent="0.3">
      <c r="B50" s="4"/>
      <c r="C50" s="31"/>
      <c r="D50" s="34"/>
      <c r="E50" s="34"/>
      <c r="F50" s="34"/>
      <c r="G50" s="34"/>
      <c r="H50" s="4"/>
      <c r="I50" s="14"/>
      <c r="J50" s="15"/>
      <c r="K50" s="15"/>
      <c r="L50" s="15"/>
      <c r="M50" s="15"/>
      <c r="N50" s="16"/>
      <c r="O50" s="61"/>
      <c r="P50" s="10"/>
      <c r="Q50" s="10"/>
      <c r="R50" s="17"/>
      <c r="T50" s="84"/>
      <c r="U50" s="84"/>
      <c r="V50" s="84"/>
      <c r="W50" s="224"/>
      <c r="X50" s="224"/>
      <c r="Y50" s="224"/>
      <c r="Z50" s="224"/>
      <c r="AA50" s="224"/>
      <c r="AB50" s="212"/>
      <c r="AC50" s="212"/>
      <c r="AD50" s="212"/>
      <c r="AE50" s="212"/>
    </row>
    <row r="51" spans="2:31"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c r="U51" s="84"/>
      <c r="V51" s="84"/>
      <c r="W51" s="224"/>
      <c r="X51" s="224"/>
      <c r="Y51" s="224"/>
      <c r="Z51" s="224"/>
      <c r="AA51" s="224"/>
      <c r="AB51" s="212"/>
      <c r="AC51" s="212"/>
      <c r="AD51" s="212"/>
      <c r="AE51" s="212"/>
    </row>
    <row r="52" spans="2:31" s="66" customFormat="1" ht="16.5" hidden="1" customHeight="1" x14ac:dyDescent="0.3">
      <c r="B52" s="4"/>
      <c r="C52" s="188"/>
      <c r="D52" s="495"/>
      <c r="E52" s="495"/>
      <c r="F52" s="495"/>
      <c r="G52" s="495"/>
      <c r="H52" s="4"/>
      <c r="I52" s="14"/>
      <c r="J52" s="15"/>
      <c r="K52" s="15"/>
      <c r="L52" s="15"/>
      <c r="M52" s="15"/>
      <c r="N52" s="16"/>
      <c r="O52" s="61"/>
      <c r="P52" s="10"/>
      <c r="Q52" s="10"/>
      <c r="R52" s="17"/>
      <c r="T52" s="84"/>
      <c r="U52" s="84"/>
      <c r="V52" s="84"/>
      <c r="W52" s="224"/>
      <c r="X52" s="224"/>
      <c r="Y52" s="224"/>
      <c r="Z52" s="224"/>
      <c r="AA52" s="224"/>
      <c r="AB52" s="212"/>
      <c r="AC52" s="212"/>
      <c r="AD52" s="212"/>
      <c r="AE52" s="212"/>
    </row>
    <row r="53" spans="2:31" s="66" customFormat="1" ht="16.5" hidden="1" customHeight="1" x14ac:dyDescent="0.3">
      <c r="B53" s="4"/>
      <c r="C53" s="188"/>
      <c r="D53" s="495"/>
      <c r="E53" s="495"/>
      <c r="F53" s="495"/>
      <c r="G53" s="495"/>
      <c r="H53" s="4"/>
      <c r="I53" s="14"/>
      <c r="J53" s="15"/>
      <c r="K53" s="15"/>
      <c r="L53" s="15"/>
      <c r="M53" s="15"/>
      <c r="N53" s="16"/>
      <c r="O53" s="61"/>
      <c r="P53" s="10"/>
      <c r="Q53" s="10"/>
      <c r="R53" s="17"/>
      <c r="T53" s="84"/>
      <c r="U53" s="84"/>
      <c r="V53" s="84"/>
      <c r="W53" s="224"/>
      <c r="X53" s="224"/>
      <c r="Y53" s="224"/>
      <c r="Z53" s="224"/>
      <c r="AA53" s="224"/>
      <c r="AB53" s="212"/>
      <c r="AC53" s="212"/>
      <c r="AD53" s="212"/>
      <c r="AE53" s="212"/>
    </row>
    <row r="54" spans="2:31" s="61" customFormat="1" ht="16.5" hidden="1" customHeight="1" x14ac:dyDescent="0.3">
      <c r="C54" s="188"/>
      <c r="D54" s="495"/>
      <c r="E54" s="495"/>
      <c r="F54" s="495"/>
      <c r="G54" s="495"/>
      <c r="H54" s="4"/>
      <c r="I54" s="14"/>
      <c r="J54" s="15"/>
      <c r="K54" s="15"/>
      <c r="L54" s="15"/>
      <c r="M54" s="15"/>
      <c r="N54" s="17"/>
      <c r="O54" s="17"/>
      <c r="P54" s="17"/>
      <c r="Q54" s="17"/>
      <c r="R54" s="17"/>
      <c r="S54" s="17"/>
      <c r="T54" s="85"/>
      <c r="U54" s="85"/>
      <c r="V54" s="85"/>
      <c r="W54" s="14"/>
      <c r="X54" s="14"/>
      <c r="Y54" s="14"/>
      <c r="Z54" s="14"/>
      <c r="AA54" s="14"/>
      <c r="AB54" s="198"/>
      <c r="AC54" s="198"/>
      <c r="AD54" s="198"/>
      <c r="AE54" s="198"/>
    </row>
    <row r="55" spans="2:31" ht="16.5" hidden="1" customHeight="1" x14ac:dyDescent="0.3">
      <c r="C55" s="188"/>
      <c r="D55" s="495"/>
      <c r="E55" s="495"/>
      <c r="F55" s="495"/>
      <c r="G55" s="495"/>
      <c r="H55" s="4"/>
      <c r="I55" s="14"/>
      <c r="J55" s="70"/>
      <c r="K55" s="70"/>
      <c r="L55" s="15"/>
      <c r="M55" s="15"/>
      <c r="N55" s="17"/>
      <c r="O55" s="17"/>
      <c r="P55" s="17"/>
      <c r="Q55" s="17"/>
      <c r="R55" s="17"/>
      <c r="S55" s="59"/>
    </row>
    <row r="56" spans="2:31" ht="16.5" hidden="1" customHeight="1" x14ac:dyDescent="0.3">
      <c r="C56" s="61"/>
      <c r="D56" s="61"/>
      <c r="E56" s="61"/>
      <c r="F56" s="61"/>
      <c r="G56" s="61"/>
      <c r="I56" s="14"/>
      <c r="J56" s="70"/>
      <c r="K56" s="70"/>
      <c r="L56" s="15"/>
      <c r="M56" s="15"/>
      <c r="N56" s="17"/>
      <c r="O56" s="17"/>
      <c r="P56" s="17"/>
      <c r="Q56" s="17"/>
      <c r="R56" s="17"/>
      <c r="S56" s="59"/>
    </row>
    <row r="57" spans="2:31" ht="16.5" hidden="1" customHeight="1" x14ac:dyDescent="0.3">
      <c r="B57" s="4"/>
      <c r="C57" s="31"/>
      <c r="D57" s="34"/>
      <c r="E57" s="34"/>
      <c r="F57" s="34"/>
      <c r="G57" s="34"/>
      <c r="H57" s="4"/>
      <c r="J57" s="64"/>
      <c r="K57" s="64"/>
      <c r="L57" s="204"/>
      <c r="M57" s="15"/>
      <c r="N57" s="77"/>
      <c r="O57" s="77"/>
      <c r="P57" s="77"/>
      <c r="Q57" s="17"/>
      <c r="R57" s="77"/>
      <c r="S57" s="72"/>
    </row>
    <row r="58" spans="2:31" ht="16.5" hidden="1" customHeight="1" x14ac:dyDescent="0.3">
      <c r="B58" s="4"/>
      <c r="C58" s="189" t="s">
        <v>219</v>
      </c>
      <c r="D58" s="496" t="s">
        <v>221</v>
      </c>
      <c r="E58" s="496"/>
      <c r="F58" s="496"/>
      <c r="G58" s="496"/>
      <c r="H58" s="31"/>
      <c r="J58" s="64"/>
      <c r="K58" s="64"/>
      <c r="L58" s="204"/>
      <c r="M58" s="15"/>
      <c r="N58" s="77"/>
      <c r="O58" s="77"/>
      <c r="P58" s="77"/>
      <c r="Q58" s="17"/>
      <c r="R58" s="77"/>
      <c r="S58" s="72"/>
    </row>
    <row r="59" spans="2:31" ht="16.5" hidden="1" customHeight="1" x14ac:dyDescent="0.3">
      <c r="B59" s="4"/>
      <c r="C59" s="188"/>
      <c r="D59" s="495"/>
      <c r="E59" s="495"/>
      <c r="F59" s="495"/>
      <c r="G59" s="495"/>
      <c r="H59" s="4"/>
      <c r="J59" s="64"/>
      <c r="K59" s="64"/>
      <c r="L59" s="204"/>
      <c r="M59" s="15"/>
      <c r="N59" s="77"/>
      <c r="O59" s="77"/>
      <c r="P59" s="77"/>
      <c r="Q59" s="17"/>
      <c r="R59" s="77"/>
      <c r="S59" s="72"/>
    </row>
    <row r="60" spans="2:31" ht="16.5" hidden="1" customHeight="1" x14ac:dyDescent="0.3">
      <c r="B60" s="4"/>
      <c r="C60" s="188"/>
      <c r="D60" s="495"/>
      <c r="E60" s="495"/>
      <c r="F60" s="495"/>
      <c r="G60" s="495"/>
      <c r="H60" s="4"/>
      <c r="J60" s="64"/>
      <c r="K60" s="64"/>
      <c r="L60" s="204"/>
      <c r="M60" s="15"/>
      <c r="N60" s="77"/>
      <c r="O60" s="77"/>
      <c r="P60" s="77"/>
      <c r="Q60" s="17"/>
      <c r="R60" s="77"/>
      <c r="S60" s="72"/>
    </row>
    <row r="61" spans="2:31" ht="16.5" hidden="1" customHeight="1" x14ac:dyDescent="0.3">
      <c r="C61" s="188"/>
      <c r="D61" s="495"/>
      <c r="E61" s="495"/>
      <c r="F61" s="495"/>
      <c r="G61" s="495"/>
      <c r="H61" s="4"/>
      <c r="J61" s="64"/>
      <c r="K61" s="64"/>
      <c r="L61" s="204"/>
      <c r="M61" s="15"/>
      <c r="N61" s="77"/>
      <c r="O61" s="77"/>
      <c r="P61" s="77"/>
      <c r="Q61" s="17"/>
      <c r="R61" s="77"/>
      <c r="S61" s="72"/>
    </row>
    <row r="62" spans="2:31" ht="16.5" hidden="1" customHeight="1" x14ac:dyDescent="0.3">
      <c r="C62" s="188"/>
      <c r="D62" s="495"/>
      <c r="E62" s="495"/>
      <c r="F62" s="495"/>
      <c r="G62" s="495"/>
      <c r="H62" s="4"/>
      <c r="J62" s="64"/>
      <c r="K62" s="64"/>
      <c r="L62" s="204"/>
      <c r="M62" s="15"/>
      <c r="N62" s="77"/>
      <c r="O62" s="77"/>
      <c r="P62" s="77"/>
      <c r="Q62" s="17"/>
      <c r="R62" s="77"/>
      <c r="S62" s="72"/>
    </row>
    <row r="63" spans="2:31" ht="16.5" customHeight="1" x14ac:dyDescent="0.3">
      <c r="C63" s="61"/>
      <c r="D63" s="61"/>
      <c r="E63" s="61"/>
      <c r="F63" s="61"/>
      <c r="G63" s="61"/>
      <c r="I63" s="14"/>
      <c r="J63" s="70"/>
      <c r="K63" s="70"/>
      <c r="L63" s="15"/>
      <c r="M63" s="15"/>
      <c r="N63" s="17"/>
      <c r="O63" s="17"/>
      <c r="P63" s="17"/>
      <c r="Q63" s="17"/>
      <c r="R63" s="17"/>
      <c r="S63" s="59"/>
    </row>
    <row r="64" spans="2:31" ht="16.5" customHeight="1" x14ac:dyDescent="0.3">
      <c r="I64" s="62"/>
      <c r="J64" s="63"/>
      <c r="K64" s="63"/>
      <c r="L64" s="205"/>
      <c r="M64" s="208"/>
      <c r="N64" s="73"/>
      <c r="O64" s="73"/>
      <c r="P64" s="73"/>
      <c r="Q64" s="151"/>
      <c r="R64" s="73"/>
      <c r="S64" s="74"/>
    </row>
    <row r="65" spans="3:19" ht="16.5" hidden="1" customHeight="1" x14ac:dyDescent="0.3">
      <c r="I65" s="62"/>
      <c r="J65" s="63"/>
      <c r="K65" s="63"/>
      <c r="L65" s="205"/>
      <c r="M65" s="208"/>
      <c r="N65" s="73"/>
      <c r="O65" s="73"/>
      <c r="P65" s="73"/>
      <c r="Q65" s="151"/>
      <c r="R65" s="73"/>
      <c r="S65" s="74"/>
    </row>
    <row r="66" spans="3:19" ht="16.5" hidden="1"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ZMv70Wpe/q1P2EkMsbHidTGOxhqnb/4FlQpqRGQ/adj0/CQMvtHwsDDiOirhXRDn3F4wrs72/Yx5vzjV/MR86g==" saltValue="RkIAlX9WNgPok7dRFJrKAA==" spinCount="100000" sheet="1" selectLockedCells="1"/>
  <mergeCells count="40">
    <mergeCell ref="AG15:AP16"/>
    <mergeCell ref="C86:D86"/>
    <mergeCell ref="C87:D87"/>
    <mergeCell ref="C88:D88"/>
    <mergeCell ref="D59:G59"/>
    <mergeCell ref="D60:G60"/>
    <mergeCell ref="D61:G61"/>
    <mergeCell ref="D62:G62"/>
    <mergeCell ref="D52:G52"/>
    <mergeCell ref="D53:G53"/>
    <mergeCell ref="D54:G54"/>
    <mergeCell ref="D55:G55"/>
    <mergeCell ref="D58:G58"/>
    <mergeCell ref="C33:D33"/>
    <mergeCell ref="C31:D31"/>
    <mergeCell ref="C27:D27"/>
    <mergeCell ref="C89:D89"/>
    <mergeCell ref="C95:D95"/>
    <mergeCell ref="C96:D96"/>
    <mergeCell ref="C90:D90"/>
    <mergeCell ref="C91:D91"/>
    <mergeCell ref="C92:D92"/>
    <mergeCell ref="C93:D93"/>
    <mergeCell ref="C94:D94"/>
    <mergeCell ref="U15:AD16"/>
    <mergeCell ref="AG41:AH41"/>
    <mergeCell ref="C32:D32"/>
    <mergeCell ref="D51:G51"/>
    <mergeCell ref="C29:D29"/>
    <mergeCell ref="C30:D30"/>
    <mergeCell ref="C18:D18"/>
    <mergeCell ref="C19:D19"/>
    <mergeCell ref="C20:D20"/>
    <mergeCell ref="C21:D21"/>
    <mergeCell ref="C22:D22"/>
    <mergeCell ref="C28:D28"/>
    <mergeCell ref="C23:D23"/>
    <mergeCell ref="C24:D24"/>
    <mergeCell ref="C25:D25"/>
    <mergeCell ref="C26:D26"/>
  </mergeCells>
  <conditionalFormatting sqref="R19:R33">
    <cfRule type="cellIs" dxfId="47" priority="12" operator="greaterThan">
      <formula>$E19</formula>
    </cfRule>
  </conditionalFormatting>
  <conditionalFormatting sqref="S19:S33">
    <cfRule type="cellIs" dxfId="46" priority="11" operator="greaterThan">
      <formula>$P19</formula>
    </cfRule>
  </conditionalFormatting>
  <dataValidations count="2">
    <dataValidation type="decimal" operator="greaterThan" allowBlank="1" showErrorMessage="1" sqref="I19:N33 W19:AA33 AI19:AM33" xr:uid="{00000000-0002-0000-0700-000000000000}">
      <formula1>0</formula1>
    </dataValidation>
    <dataValidation type="list" allowBlank="1" showErrorMessage="1" sqref="D7" xr:uid="{00000000-0002-0000-0700-000001000000}">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660E25A-2790-40EB-B898-7FCCF7176B9D}">
          <x14:formula1>
            <xm:f>'Categorie H2 Vtg.'!$B$45:$B$47</xm:f>
          </x14:formula1>
          <xm:sqref>F19:F33</xm:sqref>
        </x14:dataValidation>
        <x14:dataValidation type="list" allowBlank="1" showInputMessage="1" showErrorMessage="1" xr:uid="{7EB1B8D7-9A66-45E7-B9A3-8FEF4F91DAEA}">
          <x14:formula1>
            <xm:f>'Categorie H2 Vtg.'!$B$4:$B$15</xm:f>
          </x14:formula1>
          <xm:sqref>C19:D33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8114-CBF3-4B14-8CF5-113644C28292}">
  <sheetPr>
    <tabColor rgb="FFFFFF00"/>
  </sheetPr>
  <dimension ref="B1:AP100"/>
  <sheetViews>
    <sheetView showGridLines="0" topLeftCell="A4" zoomScale="80" zoomScaleNormal="80" workbookViewId="0">
      <selection activeCell="D6" sqref="D6"/>
    </sheetView>
  </sheetViews>
  <sheetFormatPr defaultColWidth="14.44140625" defaultRowHeight="15" customHeight="1" x14ac:dyDescent="0.3"/>
  <cols>
    <col min="1" max="1" width="3.5546875" style="67" customWidth="1"/>
    <col min="2" max="2" width="3.5546875" style="198"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197"/>
      <c r="C2" s="35" t="s">
        <v>93</v>
      </c>
      <c r="D2" s="4"/>
      <c r="E2" s="4"/>
      <c r="F2" s="4"/>
      <c r="G2" s="4"/>
      <c r="H2" s="4"/>
      <c r="I2" s="5"/>
      <c r="J2" s="9"/>
      <c r="K2" s="9"/>
      <c r="L2" s="9"/>
      <c r="M2" s="9"/>
      <c r="N2" s="61"/>
      <c r="O2" s="61"/>
      <c r="P2" s="61"/>
      <c r="R2" s="61"/>
      <c r="S2" s="66"/>
    </row>
    <row r="3" spans="2:42" ht="24" customHeight="1" x14ac:dyDescent="0.3">
      <c r="B3" s="197"/>
      <c r="C3" s="35" t="s">
        <v>186</v>
      </c>
      <c r="D3" s="4"/>
      <c r="E3" s="4"/>
      <c r="F3" s="4"/>
      <c r="G3" s="4"/>
      <c r="H3" s="4"/>
      <c r="I3" s="5"/>
      <c r="J3" s="9"/>
      <c r="K3" s="9"/>
      <c r="L3" s="9"/>
      <c r="M3" s="9"/>
      <c r="N3" s="61"/>
      <c r="O3" s="61"/>
      <c r="P3" s="61"/>
      <c r="R3" s="61"/>
      <c r="S3" s="66"/>
    </row>
    <row r="4" spans="2:42" ht="24" customHeight="1" x14ac:dyDescent="0.3">
      <c r="B4" s="197"/>
      <c r="C4" s="36"/>
      <c r="D4" s="4"/>
      <c r="E4" s="4"/>
      <c r="F4" s="4"/>
      <c r="G4" s="4"/>
      <c r="H4" s="4"/>
      <c r="I4" s="5"/>
      <c r="J4" s="9"/>
      <c r="K4" s="9"/>
      <c r="L4" s="9"/>
      <c r="M4" s="9"/>
      <c r="N4" s="61"/>
      <c r="O4" s="61"/>
      <c r="P4" s="61"/>
      <c r="R4" s="61"/>
      <c r="S4" s="66"/>
    </row>
    <row r="5" spans="2:42" ht="16.5" customHeight="1" x14ac:dyDescent="0.3">
      <c r="B5" s="197"/>
      <c r="C5" s="36" t="s">
        <v>187</v>
      </c>
      <c r="D5" s="4"/>
      <c r="E5" s="4"/>
      <c r="F5" s="4"/>
      <c r="G5" s="4"/>
      <c r="H5" s="4"/>
    </row>
    <row r="6" spans="2:42" ht="16.5" customHeight="1" x14ac:dyDescent="0.3">
      <c r="B6" s="197"/>
      <c r="C6" s="13" t="s">
        <v>97</v>
      </c>
      <c r="D6" s="89"/>
      <c r="E6" s="4"/>
      <c r="F6" s="4"/>
      <c r="G6" s="4"/>
      <c r="H6" s="4"/>
    </row>
    <row r="7" spans="2:42" ht="16.5" customHeight="1" x14ac:dyDescent="0.3">
      <c r="B7" s="197"/>
      <c r="C7" s="13" t="s">
        <v>188</v>
      </c>
      <c r="D7" s="88"/>
      <c r="E7" s="54" t="str">
        <f>IF(D7="ja","Penvoerder", "Deelnemer 3")</f>
        <v>Deelnemer 3</v>
      </c>
      <c r="F7" s="54"/>
      <c r="G7" s="53"/>
      <c r="H7" s="53"/>
      <c r="T7" s="84"/>
    </row>
    <row r="8" spans="2:42" s="61" customFormat="1" ht="16.5" customHeight="1" x14ac:dyDescent="0.3">
      <c r="B8" s="197"/>
      <c r="C8" s="4"/>
      <c r="D8" s="4"/>
      <c r="E8" s="4"/>
      <c r="F8" s="4"/>
      <c r="G8" s="4"/>
      <c r="H8" s="4"/>
      <c r="T8" s="84"/>
    </row>
    <row r="9" spans="2:42" s="61" customFormat="1" ht="16.5" customHeight="1" x14ac:dyDescent="0.3">
      <c r="B9" s="197"/>
      <c r="C9" s="31"/>
      <c r="D9" s="9"/>
      <c r="G9" s="4"/>
      <c r="H9" s="4"/>
      <c r="T9" s="181"/>
    </row>
    <row r="10" spans="2:42" s="61" customFormat="1" ht="16.5" customHeight="1" x14ac:dyDescent="0.3">
      <c r="B10" s="197"/>
      <c r="C10" s="214" t="s">
        <v>189</v>
      </c>
      <c r="D10" s="215"/>
      <c r="E10" s="216"/>
      <c r="F10" s="216"/>
      <c r="G10" s="210"/>
      <c r="T10" s="85"/>
    </row>
    <row r="11" spans="2:42" s="61" customFormat="1" ht="16.5" customHeight="1" x14ac:dyDescent="0.3">
      <c r="B11" s="197"/>
      <c r="C11" s="217" t="s">
        <v>190</v>
      </c>
      <c r="D11" s="210"/>
      <c r="E11" s="210"/>
      <c r="F11" s="210"/>
      <c r="G11" s="210"/>
      <c r="T11" s="85"/>
    </row>
    <row r="12" spans="2:42" s="61" customFormat="1" ht="16.5" customHeight="1" x14ac:dyDescent="0.3">
      <c r="B12" s="197"/>
      <c r="C12" s="217" t="s">
        <v>191</v>
      </c>
      <c r="D12" s="210"/>
      <c r="E12" s="210"/>
      <c r="F12" s="210"/>
      <c r="G12" s="210"/>
      <c r="T12" s="85"/>
    </row>
    <row r="13" spans="2:42" s="68" customFormat="1" ht="16.5" customHeight="1" x14ac:dyDescent="0.3">
      <c r="B13" s="197"/>
      <c r="C13" s="217" t="s">
        <v>192</v>
      </c>
      <c r="D13" s="215"/>
      <c r="E13" s="216"/>
      <c r="F13" s="216"/>
      <c r="G13" s="210"/>
      <c r="H13" s="61"/>
      <c r="M13" s="61"/>
      <c r="Q13" s="61"/>
      <c r="R13" s="61"/>
      <c r="S13" s="61"/>
      <c r="T13" s="85"/>
    </row>
    <row r="14" spans="2:42" ht="16.5" customHeight="1" x14ac:dyDescent="0.3">
      <c r="B14" s="151"/>
      <c r="C14" s="217" t="s">
        <v>193</v>
      </c>
      <c r="D14" s="218"/>
      <c r="E14" s="218"/>
      <c r="F14" s="218"/>
      <c r="G14" s="210"/>
      <c r="P14" s="182"/>
      <c r="Q14" s="85"/>
      <c r="R14" s="182"/>
      <c r="S14" s="85"/>
    </row>
    <row r="15" spans="2:42" ht="16.5" customHeight="1" x14ac:dyDescent="0.3">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196"/>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G20*I20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197"/>
      <c r="C46" s="170" t="s">
        <v>263</v>
      </c>
      <c r="D46" s="170"/>
      <c r="E46" s="94">
        <v>0</v>
      </c>
      <c r="F46" s="192"/>
      <c r="H46" s="4"/>
      <c r="I46" s="5"/>
      <c r="J46" s="9"/>
      <c r="K46" s="9"/>
      <c r="L46" s="9"/>
      <c r="M46" s="9"/>
      <c r="N46" s="11"/>
      <c r="O46" s="61"/>
      <c r="P46" s="10"/>
      <c r="Q46" s="10"/>
      <c r="R46" s="4"/>
      <c r="T46" s="84"/>
    </row>
    <row r="47" spans="2:42" s="66" customFormat="1" ht="16.5" customHeight="1" x14ac:dyDescent="0.3">
      <c r="B47" s="197"/>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197"/>
      <c r="C48" s="4"/>
      <c r="D48" s="4"/>
      <c r="E48" s="4"/>
      <c r="F48" s="4"/>
      <c r="G48" s="68"/>
      <c r="H48" s="4"/>
      <c r="I48" s="5"/>
      <c r="J48" s="9"/>
      <c r="K48" s="9"/>
      <c r="L48" s="9"/>
      <c r="M48" s="9"/>
      <c r="N48" s="11"/>
      <c r="O48" s="61"/>
      <c r="P48" s="10"/>
      <c r="Q48" s="10"/>
      <c r="R48" s="4"/>
      <c r="T48" s="84"/>
    </row>
    <row r="49" spans="2:20" s="66" customFormat="1" ht="16.5" hidden="1" customHeight="1" x14ac:dyDescent="0.3">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3">
      <c r="B51" s="197"/>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197"/>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197"/>
      <c r="C53" s="188"/>
      <c r="D53" s="495"/>
      <c r="E53" s="495"/>
      <c r="F53" s="495"/>
      <c r="G53" s="495"/>
      <c r="H53" s="4"/>
      <c r="I53" s="14"/>
      <c r="J53" s="15"/>
      <c r="K53" s="15"/>
      <c r="L53" s="15"/>
      <c r="M53" s="15"/>
      <c r="N53" s="16"/>
      <c r="O53" s="61"/>
      <c r="P53" s="10"/>
      <c r="Q53" s="10"/>
      <c r="R53" s="17"/>
      <c r="T53" s="84"/>
    </row>
    <row r="54" spans="2:20" s="61" customFormat="1" ht="16.5" hidden="1" customHeight="1" x14ac:dyDescent="0.3">
      <c r="B54" s="198"/>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197"/>
      <c r="C57" s="31"/>
      <c r="D57" s="34"/>
      <c r="E57" s="34"/>
      <c r="F57" s="34"/>
      <c r="G57" s="34"/>
      <c r="H57" s="4"/>
      <c r="J57" s="64"/>
      <c r="K57" s="64"/>
      <c r="L57" s="204"/>
      <c r="M57" s="15"/>
      <c r="N57" s="77"/>
      <c r="O57" s="77"/>
      <c r="P57" s="77"/>
      <c r="Q57" s="17"/>
      <c r="R57" s="77"/>
      <c r="S57" s="72"/>
    </row>
    <row r="58" spans="2:20" ht="16.5" hidden="1" customHeight="1" x14ac:dyDescent="0.3">
      <c r="B58" s="197"/>
      <c r="C58" s="189" t="s">
        <v>219</v>
      </c>
      <c r="D58" s="496" t="s">
        <v>221</v>
      </c>
      <c r="E58" s="496"/>
      <c r="F58" s="496"/>
      <c r="G58" s="496"/>
      <c r="H58" s="31"/>
      <c r="J58" s="64"/>
      <c r="K58" s="64"/>
      <c r="L58" s="204"/>
      <c r="M58" s="15"/>
      <c r="N58" s="77"/>
      <c r="O58" s="77"/>
      <c r="P58" s="77"/>
      <c r="Q58" s="17"/>
      <c r="R58" s="77"/>
      <c r="S58" s="72"/>
    </row>
    <row r="59" spans="2:20" ht="16.5" hidden="1" customHeight="1" x14ac:dyDescent="0.3">
      <c r="B59" s="197"/>
      <c r="C59" s="188"/>
      <c r="D59" s="495"/>
      <c r="E59" s="495"/>
      <c r="F59" s="495"/>
      <c r="G59" s="495"/>
      <c r="H59" s="4"/>
      <c r="J59" s="64"/>
      <c r="K59" s="64"/>
      <c r="L59" s="204"/>
      <c r="M59" s="15"/>
      <c r="N59" s="77"/>
      <c r="O59" s="77"/>
      <c r="P59" s="77"/>
      <c r="Q59" s="17"/>
      <c r="R59" s="77"/>
      <c r="S59" s="72"/>
    </row>
    <row r="60" spans="2:20" ht="16.5" hidden="1" customHeight="1" x14ac:dyDescent="0.3">
      <c r="B60" s="197"/>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6tOIhLvt40FRgW4k/kukNQfvkai8BfzJEozzgCcheR4EkTTmX8SnnvhtTWmN0l16h4AIMXu7XjRjjVFVYj5QUw==" saltValue="YHFEuqdMEAw8qX5UdgRPA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45" priority="11" operator="greaterThan">
      <formula>$E19</formula>
    </cfRule>
  </conditionalFormatting>
  <conditionalFormatting sqref="S19:S33">
    <cfRule type="cellIs" dxfId="44" priority="10" operator="greaterThan">
      <formula>$P19</formula>
    </cfRule>
  </conditionalFormatting>
  <dataValidations count="2">
    <dataValidation type="decimal" operator="greaterThan" allowBlank="1" showErrorMessage="1" sqref="I19:N33 W19:AA33 AI19:AM33" xr:uid="{D9A3DE14-FC39-4544-ABFF-0FB2F680B478}">
      <formula1>0</formula1>
    </dataValidation>
    <dataValidation type="list" allowBlank="1" showErrorMessage="1" sqref="D7" xr:uid="{EAFE318E-0199-4005-9E30-6F02966D5868}">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419DA3E-93C9-495B-9963-D04A05F6AD3F}">
          <x14:formula1>
            <xm:f>'Categorie H2 Vtg.'!$B$45:$B$47</xm:f>
          </x14:formula1>
          <xm:sqref>F19:F33</xm:sqref>
        </x14:dataValidation>
        <x14:dataValidation type="list" allowBlank="1" showInputMessage="1" showErrorMessage="1" xr:uid="{E5359D2A-7CCF-431A-89CC-97BDA12165E5}">
          <x14:formula1>
            <xm:f>'Categorie H2 Vtg.'!$B$4:$B$15</xm:f>
          </x14:formula1>
          <xm:sqref>C19:C33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9FBA-6DC6-4EFA-A022-E4B34B966017}">
  <sheetPr>
    <tabColor rgb="FFFFFF00"/>
  </sheetPr>
  <dimension ref="B1:AQ100"/>
  <sheetViews>
    <sheetView showGridLines="0" topLeftCell="D6" zoomScale="80" zoomScaleNormal="80" workbookViewId="0">
      <selection activeCell="D6" sqref="D6"/>
    </sheetView>
  </sheetViews>
  <sheetFormatPr defaultColWidth="14.44140625" defaultRowHeight="15" customHeight="1" x14ac:dyDescent="0.3"/>
  <cols>
    <col min="1" max="1" width="3.5546875" style="67" customWidth="1"/>
    <col min="2" max="2" width="3.5546875" style="198"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3" width="30.5546875" style="67" hidden="1"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197"/>
      <c r="C2" s="35" t="s">
        <v>93</v>
      </c>
      <c r="D2" s="4"/>
      <c r="E2" s="4"/>
      <c r="F2" s="4"/>
      <c r="G2" s="4"/>
      <c r="H2" s="4"/>
      <c r="I2" s="5"/>
      <c r="J2" s="9"/>
      <c r="K2" s="9"/>
      <c r="L2" s="9"/>
      <c r="M2" s="9"/>
      <c r="N2" s="61"/>
      <c r="O2" s="61"/>
      <c r="P2" s="61"/>
      <c r="R2" s="61"/>
      <c r="S2" s="66"/>
    </row>
    <row r="3" spans="2:42" ht="24" customHeight="1" x14ac:dyDescent="0.3">
      <c r="B3" s="197"/>
      <c r="C3" s="35" t="s">
        <v>186</v>
      </c>
      <c r="D3" s="4"/>
      <c r="E3" s="4"/>
      <c r="F3" s="4"/>
      <c r="G3" s="4"/>
      <c r="H3" s="4"/>
      <c r="I3" s="5"/>
      <c r="J3" s="9"/>
      <c r="K3" s="9"/>
      <c r="L3" s="9"/>
      <c r="M3" s="9"/>
      <c r="N3" s="61"/>
      <c r="O3" s="61"/>
      <c r="P3" s="61"/>
      <c r="R3" s="61"/>
      <c r="S3" s="66"/>
    </row>
    <row r="4" spans="2:42" ht="24" customHeight="1" x14ac:dyDescent="0.3">
      <c r="B4" s="197"/>
      <c r="C4" s="36"/>
      <c r="D4" s="4"/>
      <c r="E4" s="4"/>
      <c r="F4" s="4"/>
      <c r="G4" s="4"/>
      <c r="H4" s="4"/>
      <c r="I4" s="5"/>
      <c r="J4" s="9"/>
      <c r="K4" s="9"/>
      <c r="L4" s="9"/>
      <c r="M4" s="9"/>
      <c r="N4" s="61"/>
      <c r="O4" s="61"/>
      <c r="P4" s="61"/>
      <c r="R4" s="61"/>
      <c r="S4" s="66"/>
    </row>
    <row r="5" spans="2:42" ht="16.5" customHeight="1" x14ac:dyDescent="0.3">
      <c r="B5" s="197"/>
      <c r="C5" s="36" t="s">
        <v>187</v>
      </c>
      <c r="D5" s="4"/>
      <c r="E5" s="4"/>
      <c r="F5" s="4"/>
      <c r="G5" s="4"/>
      <c r="H5" s="4"/>
    </row>
    <row r="6" spans="2:42" ht="16.5" customHeight="1" x14ac:dyDescent="0.3">
      <c r="B6" s="197"/>
      <c r="C6" s="13" t="s">
        <v>97</v>
      </c>
      <c r="D6" s="89"/>
      <c r="E6" s="4"/>
      <c r="F6" s="4"/>
      <c r="G6" s="4"/>
      <c r="H6" s="4"/>
    </row>
    <row r="7" spans="2:42" ht="16.5" customHeight="1" x14ac:dyDescent="0.3">
      <c r="B7" s="197"/>
      <c r="C7" s="13" t="s">
        <v>188</v>
      </c>
      <c r="D7" s="88"/>
      <c r="E7" s="54" t="str">
        <f>IF(D7="ja","Penvoerder", "Deelnemer 4")</f>
        <v>Deelnemer 4</v>
      </c>
      <c r="F7" s="54"/>
      <c r="G7" s="53"/>
      <c r="H7" s="53"/>
      <c r="T7" s="84"/>
    </row>
    <row r="8" spans="2:42" s="61" customFormat="1" ht="16.5" customHeight="1" x14ac:dyDescent="0.3">
      <c r="B8" s="197"/>
      <c r="C8" s="4"/>
      <c r="D8" s="4"/>
      <c r="E8" s="4"/>
      <c r="F8" s="4"/>
      <c r="G8" s="4"/>
      <c r="H8" s="4"/>
      <c r="T8" s="84"/>
    </row>
    <row r="9" spans="2:42" s="61" customFormat="1" ht="16.5" customHeight="1" x14ac:dyDescent="0.3">
      <c r="B9" s="197"/>
      <c r="C9" s="31"/>
      <c r="D9" s="9"/>
      <c r="G9" s="4"/>
      <c r="H9" s="4"/>
      <c r="T9" s="181"/>
    </row>
    <row r="10" spans="2:42" s="61" customFormat="1" ht="16.5" customHeight="1" x14ac:dyDescent="0.3">
      <c r="B10" s="197"/>
      <c r="C10" s="214" t="s">
        <v>189</v>
      </c>
      <c r="D10" s="215"/>
      <c r="E10" s="216"/>
      <c r="F10" s="216"/>
      <c r="G10" s="210"/>
      <c r="T10" s="85"/>
    </row>
    <row r="11" spans="2:42" s="61" customFormat="1" ht="16.5" customHeight="1" x14ac:dyDescent="0.3">
      <c r="B11" s="197"/>
      <c r="C11" s="217" t="s">
        <v>190</v>
      </c>
      <c r="D11" s="210"/>
      <c r="E11" s="210"/>
      <c r="F11" s="210"/>
      <c r="G11" s="210"/>
      <c r="T11" s="85"/>
    </row>
    <row r="12" spans="2:42" s="61" customFormat="1" ht="16.5" customHeight="1" x14ac:dyDescent="0.3">
      <c r="B12" s="197"/>
      <c r="C12" s="217" t="s">
        <v>191</v>
      </c>
      <c r="D12" s="210"/>
      <c r="E12" s="210"/>
      <c r="F12" s="210"/>
      <c r="G12" s="210"/>
      <c r="T12" s="85"/>
    </row>
    <row r="13" spans="2:42" s="68" customFormat="1" ht="16.5" customHeight="1" x14ac:dyDescent="0.3">
      <c r="B13" s="197"/>
      <c r="C13" s="217" t="s">
        <v>192</v>
      </c>
      <c r="D13" s="215"/>
      <c r="E13" s="216"/>
      <c r="F13" s="216"/>
      <c r="G13" s="210"/>
      <c r="H13" s="61"/>
      <c r="M13" s="61"/>
      <c r="Q13" s="61"/>
      <c r="R13" s="61"/>
      <c r="S13" s="61"/>
      <c r="T13" s="85"/>
    </row>
    <row r="14" spans="2:42" ht="16.5" customHeight="1" x14ac:dyDescent="0.3">
      <c r="B14" s="151"/>
      <c r="C14" s="217" t="s">
        <v>193</v>
      </c>
      <c r="D14" s="218"/>
      <c r="E14" s="218"/>
      <c r="F14" s="218"/>
      <c r="G14" s="210"/>
      <c r="P14" s="182"/>
      <c r="Q14" s="85"/>
      <c r="R14" s="182"/>
      <c r="S14" s="85"/>
    </row>
    <row r="15" spans="2:42" ht="16.5" customHeight="1" x14ac:dyDescent="0.3">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196"/>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197"/>
      <c r="C46" s="170" t="s">
        <v>263</v>
      </c>
      <c r="D46" s="170"/>
      <c r="E46" s="94">
        <v>0</v>
      </c>
      <c r="F46" s="192"/>
      <c r="H46" s="4"/>
      <c r="I46" s="5"/>
      <c r="J46" s="9"/>
      <c r="K46" s="9"/>
      <c r="L46" s="9"/>
      <c r="M46" s="9"/>
      <c r="N46" s="11"/>
      <c r="O46" s="61"/>
      <c r="P46" s="10"/>
      <c r="Q46" s="10"/>
      <c r="R46" s="4"/>
      <c r="T46" s="84"/>
    </row>
    <row r="47" spans="2:42" s="66" customFormat="1" ht="16.5" customHeight="1" x14ac:dyDescent="0.3">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197"/>
      <c r="C48" s="4"/>
      <c r="D48" s="4"/>
      <c r="E48" s="4"/>
      <c r="F48" s="4"/>
      <c r="G48" s="68"/>
      <c r="H48" s="4"/>
      <c r="I48" s="5"/>
      <c r="J48" s="9"/>
      <c r="K48" s="9"/>
      <c r="L48" s="9"/>
      <c r="M48" s="9"/>
      <c r="N48" s="11"/>
      <c r="O48" s="61"/>
      <c r="P48" s="10"/>
      <c r="Q48" s="10"/>
      <c r="R48" s="4"/>
      <c r="T48" s="84"/>
    </row>
    <row r="49" spans="2:20" s="66" customFormat="1" ht="16.5" hidden="1" customHeight="1" x14ac:dyDescent="0.3">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3">
      <c r="B51" s="197"/>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197"/>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197"/>
      <c r="C53" s="188"/>
      <c r="D53" s="495"/>
      <c r="E53" s="495"/>
      <c r="F53" s="495"/>
      <c r="G53" s="495"/>
      <c r="H53" s="4"/>
      <c r="I53" s="14"/>
      <c r="J53" s="15"/>
      <c r="K53" s="15"/>
      <c r="L53" s="15"/>
      <c r="M53" s="15"/>
      <c r="N53" s="16"/>
      <c r="O53" s="61"/>
      <c r="P53" s="10"/>
      <c r="Q53" s="10"/>
      <c r="R53" s="17"/>
      <c r="T53" s="84"/>
    </row>
    <row r="54" spans="2:20" s="61" customFormat="1" ht="16.5" hidden="1" customHeight="1" x14ac:dyDescent="0.3">
      <c r="B54" s="198"/>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197"/>
      <c r="C57" s="31"/>
      <c r="D57" s="34"/>
      <c r="E57" s="34"/>
      <c r="F57" s="34"/>
      <c r="G57" s="34"/>
      <c r="H57" s="4"/>
      <c r="J57" s="64"/>
      <c r="K57" s="64"/>
      <c r="L57" s="204"/>
      <c r="M57" s="15"/>
      <c r="N57" s="77"/>
      <c r="O57" s="77"/>
      <c r="P57" s="77"/>
      <c r="Q57" s="17"/>
      <c r="R57" s="77"/>
      <c r="S57" s="72"/>
    </row>
    <row r="58" spans="2:20" ht="16.5" hidden="1" customHeight="1" x14ac:dyDescent="0.3">
      <c r="B58" s="197"/>
      <c r="C58" s="189" t="s">
        <v>219</v>
      </c>
      <c r="D58" s="496" t="s">
        <v>221</v>
      </c>
      <c r="E58" s="496"/>
      <c r="F58" s="496"/>
      <c r="G58" s="496"/>
      <c r="H58" s="31"/>
      <c r="J58" s="64"/>
      <c r="K58" s="64"/>
      <c r="L58" s="204"/>
      <c r="M58" s="15"/>
      <c r="N58" s="77"/>
      <c r="O58" s="77"/>
      <c r="P58" s="77"/>
      <c r="Q58" s="17"/>
      <c r="R58" s="77"/>
      <c r="S58" s="72"/>
    </row>
    <row r="59" spans="2:20" ht="16.5" hidden="1" customHeight="1" x14ac:dyDescent="0.3">
      <c r="B59" s="197"/>
      <c r="C59" s="188"/>
      <c r="D59" s="495"/>
      <c r="E59" s="495"/>
      <c r="F59" s="495"/>
      <c r="G59" s="495"/>
      <c r="H59" s="4"/>
      <c r="J59" s="64"/>
      <c r="K59" s="64"/>
      <c r="L59" s="204"/>
      <c r="M59" s="15"/>
      <c r="N59" s="77"/>
      <c r="O59" s="77"/>
      <c r="P59" s="77"/>
      <c r="Q59" s="17"/>
      <c r="R59" s="77"/>
      <c r="S59" s="72"/>
    </row>
    <row r="60" spans="2:20" ht="16.5" hidden="1" customHeight="1" x14ac:dyDescent="0.3">
      <c r="B60" s="197"/>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SOaXjCq0wFJlPy+pA0acRNRV7kegE/9XEh3zcwK+Tc+/aPwnwiwTAIPuBM5nKPXzswpKTlRg7O2pjBdolNwKhw==" saltValue="TqqeQ8/GWF4C5bft/h8p6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43" priority="11" operator="greaterThan">
      <formula>$E19</formula>
    </cfRule>
  </conditionalFormatting>
  <conditionalFormatting sqref="S19:S33">
    <cfRule type="cellIs" dxfId="42" priority="10" operator="greaterThan">
      <formula>$P19</formula>
    </cfRule>
  </conditionalFormatting>
  <dataValidations count="2">
    <dataValidation type="decimal" operator="greaterThan" allowBlank="1" showErrorMessage="1" sqref="I19:N33 W19:AA33 AI19:AM33" xr:uid="{F9884005-EE60-4B05-8CE8-C565B96F93C3}">
      <formula1>0</formula1>
    </dataValidation>
    <dataValidation type="list" allowBlank="1" showErrorMessage="1" sqref="D7" xr:uid="{868C0B5E-8EDB-4405-9997-4FADA492DE5B}">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760AA18-1A95-4A86-ABF8-EE8F797F76A5}">
          <x14:formula1>
            <xm:f>'Categorie H2 Vtg.'!$B$4:$B$15</xm:f>
          </x14:formula1>
          <xm:sqref>C19:C33</xm:sqref>
        </x14:dataValidation>
        <x14:dataValidation type="list" allowBlank="1" showInputMessage="1" showErrorMessage="1" xr:uid="{0E63FA9A-661E-4ED5-A80F-C855AE5A357D}">
          <x14:formula1>
            <xm:f>'Categorie H2 Vtg.'!$B$45:$B$47</xm:f>
          </x14:formula1>
          <xm:sqref>F19:F33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36E0-B0F3-46D9-BF7C-D90E24A0B782}">
  <sheetPr>
    <tabColor rgb="FFFFFF00"/>
  </sheetPr>
  <dimension ref="B1:AP100"/>
  <sheetViews>
    <sheetView showGridLines="0"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5")</f>
        <v>Deelnemer 5</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1"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1"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1"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1"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1"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1"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1"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1"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1"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1"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1"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1"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1"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1"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1"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customHeight="1" x14ac:dyDescent="0.3">
      <c r="I67" s="62"/>
      <c r="J67" s="63"/>
      <c r="K67" s="63"/>
      <c r="L67" s="205"/>
      <c r="M67" s="208"/>
      <c r="N67" s="73"/>
      <c r="O67" s="73"/>
      <c r="P67" s="73"/>
      <c r="Q67" s="151"/>
      <c r="R67" s="73"/>
      <c r="S67" s="74"/>
    </row>
    <row r="68" spans="3:19" ht="16.5"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dI3XVaFDNHCnzYEVy4N0gp6KgMSWndA4ITjvgjASj4BdrfRXLYPRTrOd2f9DAoa4ULMqTef8LM/zXLtDimc82A==" saltValue="dmWue7qqtF1hKzs3yTsJI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41" priority="11" operator="greaterThan">
      <formula>$E19</formula>
    </cfRule>
  </conditionalFormatting>
  <conditionalFormatting sqref="S19:S33">
    <cfRule type="cellIs" dxfId="40" priority="10" operator="greaterThan">
      <formula>$P19</formula>
    </cfRule>
  </conditionalFormatting>
  <dataValidations count="2">
    <dataValidation type="decimal" operator="greaterThan" allowBlank="1" showErrorMessage="1" sqref="I19:N33 W19:AA33 AI19:AM33" xr:uid="{F7A68BDA-9F51-456D-BF9C-768563687D46}">
      <formula1>0</formula1>
    </dataValidation>
    <dataValidation type="list" allowBlank="1" showErrorMessage="1" sqref="D7" xr:uid="{4634E268-1316-4518-8176-269C95A9022C}">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F7A080E-2965-49F9-951F-AC5FFCC73C12}">
          <x14:formula1>
            <xm:f>'Categorie H2 Vtg.'!$B$45:$B$47</xm:f>
          </x14:formula1>
          <xm:sqref>F19:F33</xm:sqref>
        </x14:dataValidation>
        <x14:dataValidation type="list" allowBlank="1" showInputMessage="1" showErrorMessage="1" xr:uid="{74A25B88-21AA-490E-BD24-333221B41BDB}">
          <x14:formula1>
            <xm:f>'Categorie H2 Vtg.'!$B$4:$B$15</xm:f>
          </x14:formula1>
          <xm:sqref>C19:C33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9989-46F9-47E0-8196-1E347B9F00B4}">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198"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197"/>
      <c r="C2" s="35" t="s">
        <v>93</v>
      </c>
      <c r="D2" s="4"/>
      <c r="E2" s="4"/>
      <c r="F2" s="4"/>
      <c r="G2" s="4"/>
      <c r="H2" s="4"/>
      <c r="I2" s="5"/>
      <c r="J2" s="9"/>
      <c r="K2" s="9"/>
      <c r="L2" s="9"/>
      <c r="M2" s="9"/>
      <c r="N2" s="61"/>
      <c r="O2" s="61"/>
      <c r="P2" s="61"/>
      <c r="R2" s="61"/>
      <c r="S2" s="66"/>
    </row>
    <row r="3" spans="2:42" ht="24" customHeight="1" x14ac:dyDescent="0.3">
      <c r="B3" s="197"/>
      <c r="C3" s="35" t="s">
        <v>186</v>
      </c>
      <c r="D3" s="4"/>
      <c r="E3" s="4"/>
      <c r="F3" s="4"/>
      <c r="G3" s="4"/>
      <c r="H3" s="4"/>
      <c r="I3" s="5"/>
      <c r="J3" s="9"/>
      <c r="K3" s="9"/>
      <c r="L3" s="9"/>
      <c r="M3" s="9"/>
      <c r="N3" s="61"/>
      <c r="O3" s="61"/>
      <c r="P3" s="61"/>
      <c r="R3" s="61"/>
      <c r="S3" s="66"/>
    </row>
    <row r="4" spans="2:42" ht="24" customHeight="1" x14ac:dyDescent="0.3">
      <c r="B4" s="197"/>
      <c r="C4" s="36"/>
      <c r="D4" s="4"/>
      <c r="E4" s="4"/>
      <c r="F4" s="4"/>
      <c r="G4" s="4"/>
      <c r="H4" s="4"/>
      <c r="I4" s="5"/>
      <c r="J4" s="9"/>
      <c r="K4" s="9"/>
      <c r="L4" s="9"/>
      <c r="M4" s="9"/>
      <c r="N4" s="61"/>
      <c r="O4" s="61"/>
      <c r="P4" s="61"/>
      <c r="R4" s="61"/>
      <c r="S4" s="66"/>
    </row>
    <row r="5" spans="2:42" ht="16.5" customHeight="1" x14ac:dyDescent="0.3">
      <c r="B5" s="197"/>
      <c r="C5" s="36" t="s">
        <v>187</v>
      </c>
      <c r="D5" s="4"/>
      <c r="E5" s="4"/>
      <c r="F5" s="4"/>
      <c r="G5" s="4"/>
      <c r="H5" s="4"/>
    </row>
    <row r="6" spans="2:42" ht="16.5" customHeight="1" x14ac:dyDescent="0.3">
      <c r="B6" s="197"/>
      <c r="C6" s="13" t="s">
        <v>97</v>
      </c>
      <c r="D6" s="89"/>
      <c r="E6" s="4"/>
      <c r="F6" s="4"/>
      <c r="G6" s="4"/>
      <c r="H6" s="4"/>
    </row>
    <row r="7" spans="2:42" ht="16.5" customHeight="1" x14ac:dyDescent="0.3">
      <c r="B7" s="197"/>
      <c r="C7" s="13" t="s">
        <v>188</v>
      </c>
      <c r="D7" s="88"/>
      <c r="E7" s="54" t="str">
        <f>IF(D7="ja","Penvoerder", "Deelnemer 6")</f>
        <v>Deelnemer 6</v>
      </c>
      <c r="F7" s="54"/>
      <c r="G7" s="53"/>
      <c r="H7" s="53"/>
      <c r="T7" s="84"/>
    </row>
    <row r="8" spans="2:42" s="61" customFormat="1" ht="16.5" customHeight="1" x14ac:dyDescent="0.3">
      <c r="B8" s="197"/>
      <c r="C8" s="4"/>
      <c r="D8" s="4"/>
      <c r="E8" s="4"/>
      <c r="F8" s="4"/>
      <c r="G8" s="4"/>
      <c r="H8" s="4"/>
      <c r="T8" s="84"/>
    </row>
    <row r="9" spans="2:42" s="61" customFormat="1" ht="16.5" customHeight="1" x14ac:dyDescent="0.3">
      <c r="B9" s="197"/>
      <c r="C9" s="31"/>
      <c r="D9" s="9"/>
      <c r="G9" s="4"/>
      <c r="H9" s="4"/>
      <c r="T9" s="181"/>
    </row>
    <row r="10" spans="2:42" s="61" customFormat="1" ht="16.5" customHeight="1" x14ac:dyDescent="0.3">
      <c r="B10" s="197"/>
      <c r="C10" s="214" t="s">
        <v>189</v>
      </c>
      <c r="D10" s="215"/>
      <c r="E10" s="216"/>
      <c r="F10" s="216"/>
      <c r="G10" s="210"/>
      <c r="T10" s="85"/>
    </row>
    <row r="11" spans="2:42" s="61" customFormat="1" ht="16.5" customHeight="1" x14ac:dyDescent="0.3">
      <c r="B11" s="197"/>
      <c r="C11" s="217" t="s">
        <v>190</v>
      </c>
      <c r="D11" s="210"/>
      <c r="E11" s="210"/>
      <c r="F11" s="210"/>
      <c r="G11" s="210"/>
      <c r="T11" s="85"/>
    </row>
    <row r="12" spans="2:42" s="61" customFormat="1" ht="16.5" customHeight="1" x14ac:dyDescent="0.3">
      <c r="B12" s="197"/>
      <c r="C12" s="217" t="s">
        <v>191</v>
      </c>
      <c r="D12" s="210"/>
      <c r="E12" s="210"/>
      <c r="F12" s="210"/>
      <c r="G12" s="210"/>
      <c r="T12" s="85"/>
    </row>
    <row r="13" spans="2:42" s="68" customFormat="1" ht="16.5" customHeight="1" x14ac:dyDescent="0.3">
      <c r="B13" s="197"/>
      <c r="C13" s="217" t="s">
        <v>192</v>
      </c>
      <c r="D13" s="215"/>
      <c r="E13" s="216"/>
      <c r="F13" s="216"/>
      <c r="G13" s="210"/>
      <c r="H13" s="61"/>
      <c r="M13" s="61"/>
      <c r="Q13" s="61"/>
      <c r="R13" s="61"/>
      <c r="S13" s="61"/>
      <c r="T13" s="85"/>
    </row>
    <row r="14" spans="2:42" ht="16.5" customHeight="1" x14ac:dyDescent="0.3">
      <c r="B14" s="151"/>
      <c r="C14" s="217" t="s">
        <v>193</v>
      </c>
      <c r="D14" s="218"/>
      <c r="E14" s="218"/>
      <c r="F14" s="218"/>
      <c r="G14" s="210"/>
      <c r="P14" s="182"/>
      <c r="Q14" s="85"/>
      <c r="R14" s="182"/>
      <c r="S14" s="85"/>
    </row>
    <row r="15" spans="2:42" ht="16.5" customHeight="1" x14ac:dyDescent="0.3">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196"/>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197"/>
      <c r="C46" s="170" t="s">
        <v>263</v>
      </c>
      <c r="D46" s="170"/>
      <c r="E46" s="94">
        <v>0</v>
      </c>
      <c r="F46" s="192"/>
      <c r="H46" s="4"/>
      <c r="I46" s="5"/>
      <c r="J46" s="9"/>
      <c r="K46" s="9"/>
      <c r="L46" s="9"/>
      <c r="M46" s="9"/>
      <c r="N46" s="11"/>
      <c r="O46" s="61"/>
      <c r="P46" s="10"/>
      <c r="Q46" s="10"/>
      <c r="R46" s="4"/>
      <c r="T46" s="84"/>
    </row>
    <row r="47" spans="2:42" s="66" customFormat="1" ht="16.5" customHeight="1" x14ac:dyDescent="0.3">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197"/>
      <c r="C48" s="4"/>
      <c r="D48" s="4"/>
      <c r="E48" s="4"/>
      <c r="F48" s="4"/>
      <c r="G48" s="68"/>
      <c r="H48" s="4"/>
      <c r="I48" s="5"/>
      <c r="J48" s="9"/>
      <c r="K48" s="9"/>
      <c r="L48" s="9"/>
      <c r="M48" s="9"/>
      <c r="N48" s="11"/>
      <c r="O48" s="61"/>
      <c r="P48" s="10"/>
      <c r="Q48" s="10"/>
      <c r="R48" s="4"/>
      <c r="T48" s="84"/>
    </row>
    <row r="49" spans="2:20" s="66" customFormat="1" ht="16.5" hidden="1" customHeight="1" x14ac:dyDescent="0.3">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3">
      <c r="B51" s="197"/>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197"/>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197"/>
      <c r="C53" s="188"/>
      <c r="D53" s="495"/>
      <c r="E53" s="495"/>
      <c r="F53" s="495"/>
      <c r="G53" s="495"/>
      <c r="H53" s="4"/>
      <c r="I53" s="14"/>
      <c r="J53" s="15"/>
      <c r="K53" s="15"/>
      <c r="L53" s="15"/>
      <c r="M53" s="15"/>
      <c r="N53" s="16"/>
      <c r="O53" s="61"/>
      <c r="P53" s="10"/>
      <c r="Q53" s="10"/>
      <c r="R53" s="17"/>
      <c r="T53" s="84"/>
    </row>
    <row r="54" spans="2:20" s="61" customFormat="1" ht="16.5" hidden="1" customHeight="1" x14ac:dyDescent="0.3">
      <c r="B54" s="198"/>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197"/>
      <c r="C57" s="31"/>
      <c r="D57" s="34"/>
      <c r="E57" s="34"/>
      <c r="F57" s="34"/>
      <c r="G57" s="34"/>
      <c r="H57" s="4"/>
      <c r="J57" s="64"/>
      <c r="K57" s="64"/>
      <c r="L57" s="204"/>
      <c r="M57" s="15"/>
      <c r="N57" s="77"/>
      <c r="O57" s="77"/>
      <c r="P57" s="77"/>
      <c r="Q57" s="17"/>
      <c r="R57" s="77"/>
      <c r="S57" s="72"/>
    </row>
    <row r="58" spans="2:20" ht="16.5" hidden="1" customHeight="1" x14ac:dyDescent="0.3">
      <c r="B58" s="197"/>
      <c r="C58" s="189" t="s">
        <v>219</v>
      </c>
      <c r="D58" s="496" t="s">
        <v>221</v>
      </c>
      <c r="E58" s="496"/>
      <c r="F58" s="496"/>
      <c r="G58" s="496"/>
      <c r="H58" s="31"/>
      <c r="J58" s="64"/>
      <c r="K58" s="64"/>
      <c r="L58" s="204"/>
      <c r="M58" s="15"/>
      <c r="N58" s="77"/>
      <c r="O58" s="77"/>
      <c r="P58" s="77"/>
      <c r="Q58" s="17"/>
      <c r="R58" s="77"/>
      <c r="S58" s="72"/>
    </row>
    <row r="59" spans="2:20" ht="16.5" hidden="1" customHeight="1" x14ac:dyDescent="0.3">
      <c r="B59" s="197"/>
      <c r="C59" s="188"/>
      <c r="D59" s="495"/>
      <c r="E59" s="495"/>
      <c r="F59" s="495"/>
      <c r="G59" s="495"/>
      <c r="H59" s="4"/>
      <c r="J59" s="64"/>
      <c r="K59" s="64"/>
      <c r="L59" s="204"/>
      <c r="M59" s="15"/>
      <c r="N59" s="77"/>
      <c r="O59" s="77"/>
      <c r="P59" s="77"/>
      <c r="Q59" s="17"/>
      <c r="R59" s="77"/>
      <c r="S59" s="72"/>
    </row>
    <row r="60" spans="2:20" ht="16.5" hidden="1" customHeight="1" x14ac:dyDescent="0.3">
      <c r="B60" s="197"/>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Sj7aG//ZYXM8DlajdH35/JjQYcMqETGzVBoE04ZIRXykoCHgyEHllY8TSNuDYn0g71FyRhDL/idnJyIg9Srvwg==" saltValue="x+n1dqUDuFgn1iE3kT9pV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39" priority="11" operator="greaterThan">
      <formula>$E19</formula>
    </cfRule>
  </conditionalFormatting>
  <conditionalFormatting sqref="S19:S33">
    <cfRule type="cellIs" dxfId="38" priority="10" operator="greaterThan">
      <formula>$P19</formula>
    </cfRule>
  </conditionalFormatting>
  <dataValidations count="2">
    <dataValidation type="decimal" operator="greaterThan" allowBlank="1" showErrorMessage="1" sqref="I19:N33 W19:AA33 AI19:AM33" xr:uid="{1C6DF80A-240C-441D-A8A8-DB6A42238442}">
      <formula1>0</formula1>
    </dataValidation>
    <dataValidation type="list" allowBlank="1" showErrorMessage="1" sqref="D7" xr:uid="{C2E52CBE-A085-46BB-A5AE-02A2F1B090BA}">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AFAC884-2E0C-4F8A-BB1A-EF2F8A5E011A}">
          <x14:formula1>
            <xm:f>'Categorie H2 Vtg.'!$B$4:$B$15</xm:f>
          </x14:formula1>
          <xm:sqref>C19:C33</xm:sqref>
        </x14:dataValidation>
        <x14:dataValidation type="list" allowBlank="1" showInputMessage="1" showErrorMessage="1" xr:uid="{EAD907EF-5342-4F0C-B76B-FC5D86F49656}">
          <x14:formula1>
            <xm:f>'Categorie H2 Vtg.'!$B$45:$B$47</xm:f>
          </x14:formula1>
          <xm:sqref>F19:F33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B6A5-2B28-461D-B259-CBF079FEBA9F}">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198"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197"/>
      <c r="C2" s="35" t="s">
        <v>93</v>
      </c>
      <c r="D2" s="4"/>
      <c r="E2" s="4"/>
      <c r="F2" s="4"/>
      <c r="G2" s="4"/>
      <c r="H2" s="4"/>
      <c r="I2" s="5"/>
      <c r="J2" s="9"/>
      <c r="K2" s="9"/>
      <c r="L2" s="9"/>
      <c r="M2" s="9"/>
      <c r="N2" s="61"/>
      <c r="O2" s="61"/>
      <c r="P2" s="61"/>
      <c r="R2" s="61"/>
      <c r="S2" s="66"/>
    </row>
    <row r="3" spans="2:42" ht="24" customHeight="1" x14ac:dyDescent="0.3">
      <c r="B3" s="197"/>
      <c r="C3" s="35" t="s">
        <v>186</v>
      </c>
      <c r="D3" s="4"/>
      <c r="E3" s="4"/>
      <c r="F3" s="4"/>
      <c r="G3" s="4"/>
      <c r="H3" s="4"/>
      <c r="I3" s="5"/>
      <c r="J3" s="9"/>
      <c r="K3" s="9"/>
      <c r="L3" s="9"/>
      <c r="M3" s="9"/>
      <c r="N3" s="61"/>
      <c r="O3" s="61"/>
      <c r="P3" s="61"/>
      <c r="R3" s="61"/>
      <c r="S3" s="66"/>
    </row>
    <row r="4" spans="2:42" ht="24" customHeight="1" x14ac:dyDescent="0.3">
      <c r="B4" s="197"/>
      <c r="C4" s="36"/>
      <c r="D4" s="4"/>
      <c r="E4" s="4"/>
      <c r="F4" s="4"/>
      <c r="G4" s="4"/>
      <c r="H4" s="4"/>
      <c r="I4" s="5"/>
      <c r="J4" s="9"/>
      <c r="K4" s="9"/>
      <c r="L4" s="9"/>
      <c r="M4" s="9"/>
      <c r="N4" s="61"/>
      <c r="O4" s="61"/>
      <c r="P4" s="61"/>
      <c r="R4" s="61"/>
      <c r="S4" s="66"/>
    </row>
    <row r="5" spans="2:42" ht="16.5" customHeight="1" x14ac:dyDescent="0.3">
      <c r="B5" s="197"/>
      <c r="C5" s="36" t="s">
        <v>187</v>
      </c>
      <c r="D5" s="4"/>
      <c r="E5" s="4"/>
      <c r="F5" s="4"/>
      <c r="G5" s="4"/>
      <c r="H5" s="4"/>
    </row>
    <row r="6" spans="2:42" ht="16.5" customHeight="1" x14ac:dyDescent="0.3">
      <c r="B6" s="197"/>
      <c r="C6" s="13" t="s">
        <v>97</v>
      </c>
      <c r="D6" s="89"/>
      <c r="E6" s="4"/>
      <c r="F6" s="4"/>
      <c r="G6" s="4"/>
      <c r="H6" s="4"/>
    </row>
    <row r="7" spans="2:42" ht="16.5" customHeight="1" x14ac:dyDescent="0.3">
      <c r="B7" s="197"/>
      <c r="C7" s="13" t="s">
        <v>188</v>
      </c>
      <c r="D7" s="88"/>
      <c r="E7" s="54" t="str">
        <f>IF(D7="ja","Penvoerder", "Deelnemer 7")</f>
        <v>Deelnemer 7</v>
      </c>
      <c r="F7" s="54"/>
      <c r="G7" s="53"/>
      <c r="H7" s="53"/>
      <c r="T7" s="84"/>
    </row>
    <row r="8" spans="2:42" s="61" customFormat="1" ht="16.5" customHeight="1" x14ac:dyDescent="0.3">
      <c r="B8" s="197"/>
      <c r="C8" s="4"/>
      <c r="D8" s="4"/>
      <c r="E8" s="4"/>
      <c r="F8" s="4"/>
      <c r="G8" s="4"/>
      <c r="H8" s="4"/>
      <c r="T8" s="84"/>
    </row>
    <row r="9" spans="2:42" s="61" customFormat="1" ht="16.5" customHeight="1" x14ac:dyDescent="0.3">
      <c r="B9" s="197"/>
      <c r="C9" s="31"/>
      <c r="D9" s="9"/>
      <c r="G9" s="4"/>
      <c r="H9" s="4"/>
      <c r="T9" s="181"/>
    </row>
    <row r="10" spans="2:42" s="61" customFormat="1" ht="16.5" customHeight="1" x14ac:dyDescent="0.3">
      <c r="B10" s="197"/>
      <c r="C10" s="214" t="s">
        <v>189</v>
      </c>
      <c r="D10" s="215"/>
      <c r="E10" s="216"/>
      <c r="F10" s="216"/>
      <c r="G10" s="210"/>
      <c r="T10" s="85"/>
    </row>
    <row r="11" spans="2:42" s="61" customFormat="1" ht="16.5" customHeight="1" x14ac:dyDescent="0.3">
      <c r="B11" s="197"/>
      <c r="C11" s="217" t="s">
        <v>190</v>
      </c>
      <c r="D11" s="210"/>
      <c r="E11" s="210"/>
      <c r="F11" s="210"/>
      <c r="G11" s="210"/>
      <c r="T11" s="85"/>
    </row>
    <row r="12" spans="2:42" s="61" customFormat="1" ht="16.5" customHeight="1" x14ac:dyDescent="0.3">
      <c r="B12" s="197"/>
      <c r="C12" s="217" t="s">
        <v>191</v>
      </c>
      <c r="D12" s="210"/>
      <c r="E12" s="210"/>
      <c r="F12" s="210"/>
      <c r="G12" s="210"/>
      <c r="T12" s="85"/>
    </row>
    <row r="13" spans="2:42" s="68" customFormat="1" ht="16.5" customHeight="1" x14ac:dyDescent="0.3">
      <c r="B13" s="197"/>
      <c r="C13" s="217" t="s">
        <v>192</v>
      </c>
      <c r="D13" s="215"/>
      <c r="E13" s="216"/>
      <c r="F13" s="216"/>
      <c r="G13" s="210"/>
      <c r="H13" s="61"/>
      <c r="M13" s="61"/>
      <c r="Q13" s="61"/>
      <c r="R13" s="61"/>
      <c r="S13" s="61"/>
      <c r="T13" s="85"/>
    </row>
    <row r="14" spans="2:42" ht="16.5" customHeight="1" x14ac:dyDescent="0.3">
      <c r="B14" s="151"/>
      <c r="C14" s="217" t="s">
        <v>193</v>
      </c>
      <c r="D14" s="218"/>
      <c r="E14" s="218"/>
      <c r="F14" s="218"/>
      <c r="G14" s="210"/>
      <c r="P14" s="182"/>
      <c r="Q14" s="85"/>
      <c r="R14" s="182"/>
      <c r="S14" s="85"/>
    </row>
    <row r="15" spans="2:42" ht="16.5" customHeight="1" x14ac:dyDescent="0.3">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196"/>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197"/>
      <c r="C46" s="170" t="s">
        <v>263</v>
      </c>
      <c r="D46" s="170"/>
      <c r="E46" s="94">
        <v>0</v>
      </c>
      <c r="F46" s="192"/>
      <c r="H46" s="4"/>
      <c r="I46" s="5"/>
      <c r="J46" s="9"/>
      <c r="K46" s="9"/>
      <c r="L46" s="9"/>
      <c r="M46" s="9"/>
      <c r="N46" s="11"/>
      <c r="O46" s="61"/>
      <c r="P46" s="10"/>
      <c r="Q46" s="10"/>
      <c r="R46" s="4"/>
      <c r="T46" s="84"/>
    </row>
    <row r="47" spans="2:42" s="66" customFormat="1" ht="16.5" customHeight="1" x14ac:dyDescent="0.3">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197"/>
      <c r="C48" s="4"/>
      <c r="D48" s="4"/>
      <c r="E48" s="4"/>
      <c r="F48" s="4"/>
      <c r="G48" s="68"/>
      <c r="H48" s="4"/>
      <c r="I48" s="5"/>
      <c r="J48" s="9"/>
      <c r="K48" s="9"/>
      <c r="L48" s="9"/>
      <c r="M48" s="9"/>
      <c r="N48" s="11"/>
      <c r="O48" s="61"/>
      <c r="P48" s="10"/>
      <c r="Q48" s="10"/>
      <c r="R48" s="4"/>
      <c r="T48" s="84"/>
    </row>
    <row r="49" spans="2:20" s="66" customFormat="1" ht="16.5" hidden="1" customHeight="1" x14ac:dyDescent="0.3">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3">
      <c r="B51" s="197"/>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197"/>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197"/>
      <c r="C53" s="188"/>
      <c r="D53" s="495"/>
      <c r="E53" s="495"/>
      <c r="F53" s="495"/>
      <c r="G53" s="495"/>
      <c r="H53" s="4"/>
      <c r="I53" s="14"/>
      <c r="J53" s="15"/>
      <c r="K53" s="15"/>
      <c r="L53" s="15"/>
      <c r="M53" s="15"/>
      <c r="N53" s="16"/>
      <c r="O53" s="61"/>
      <c r="P53" s="10"/>
      <c r="Q53" s="10"/>
      <c r="R53" s="17"/>
      <c r="T53" s="84"/>
    </row>
    <row r="54" spans="2:20" s="61" customFormat="1" ht="16.5" hidden="1" customHeight="1" x14ac:dyDescent="0.3">
      <c r="B54" s="198"/>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197"/>
      <c r="C57" s="31"/>
      <c r="D57" s="34"/>
      <c r="E57" s="34"/>
      <c r="F57" s="34"/>
      <c r="G57" s="34"/>
      <c r="H57" s="4"/>
      <c r="J57" s="64"/>
      <c r="K57" s="64"/>
      <c r="L57" s="204"/>
      <c r="M57" s="15"/>
      <c r="N57" s="77"/>
      <c r="O57" s="77"/>
      <c r="P57" s="77"/>
      <c r="Q57" s="17"/>
      <c r="R57" s="77"/>
      <c r="S57" s="72"/>
    </row>
    <row r="58" spans="2:20" ht="16.5" hidden="1" customHeight="1" x14ac:dyDescent="0.3">
      <c r="B58" s="197"/>
      <c r="C58" s="189" t="s">
        <v>219</v>
      </c>
      <c r="D58" s="496" t="s">
        <v>221</v>
      </c>
      <c r="E58" s="496"/>
      <c r="F58" s="496"/>
      <c r="G58" s="496"/>
      <c r="H58" s="31"/>
      <c r="J58" s="64"/>
      <c r="K58" s="64"/>
      <c r="L58" s="204"/>
      <c r="M58" s="15"/>
      <c r="N58" s="77"/>
      <c r="O58" s="77"/>
      <c r="P58" s="77"/>
      <c r="Q58" s="17"/>
      <c r="R58" s="77"/>
      <c r="S58" s="72"/>
    </row>
    <row r="59" spans="2:20" ht="16.5" hidden="1" customHeight="1" x14ac:dyDescent="0.3">
      <c r="B59" s="197"/>
      <c r="C59" s="188"/>
      <c r="D59" s="495"/>
      <c r="E59" s="495"/>
      <c r="F59" s="495"/>
      <c r="G59" s="495"/>
      <c r="H59" s="4"/>
      <c r="J59" s="64"/>
      <c r="K59" s="64"/>
      <c r="L59" s="204"/>
      <c r="M59" s="15"/>
      <c r="N59" s="77"/>
      <c r="O59" s="77"/>
      <c r="P59" s="77"/>
      <c r="Q59" s="17"/>
      <c r="R59" s="77"/>
      <c r="S59" s="72"/>
    </row>
    <row r="60" spans="2:20" ht="16.5" hidden="1" customHeight="1" x14ac:dyDescent="0.3">
      <c r="B60" s="197"/>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wApKwbgqcuJWaN1w2C9RP1QClDN90fGiJp9qvyK6rUqoshnDaG4CUCrT+ZgbOgwMKwa0P1JSy5rqzEKOOKzpdQ==" saltValue="byJh7djKBPdc5hUiLgkgL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37" priority="11" operator="greaterThan">
      <formula>$E19</formula>
    </cfRule>
  </conditionalFormatting>
  <conditionalFormatting sqref="S19:S33">
    <cfRule type="cellIs" dxfId="36" priority="10" operator="greaterThan">
      <formula>$P19</formula>
    </cfRule>
  </conditionalFormatting>
  <dataValidations count="2">
    <dataValidation type="decimal" operator="greaterThan" allowBlank="1" showErrorMessage="1" sqref="I19:N33 W19:AA33 AI19:AM33" xr:uid="{E4ECAC77-12D4-4794-A331-A35E01B712F4}">
      <formula1>0</formula1>
    </dataValidation>
    <dataValidation type="list" allowBlank="1" showErrorMessage="1" sqref="D7" xr:uid="{E8B99286-82A8-438A-942D-25DF08F3229C}">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8F9C27F-50C6-4F3C-8618-ECDB8AEADE56}">
          <x14:formula1>
            <xm:f>'Categorie H2 Vtg.'!$B$45:$B$47</xm:f>
          </x14:formula1>
          <xm:sqref>F19:F33</xm:sqref>
        </x14:dataValidation>
        <x14:dataValidation type="list" allowBlank="1" showInputMessage="1" showErrorMessage="1" xr:uid="{A7E5CEB7-4B75-4BE5-B995-C61CAF2A5C9C}">
          <x14:formula1>
            <xm:f>'Categorie H2 Vtg.'!$B$4:$B$15</xm:f>
          </x14:formula1>
          <xm:sqref>C19:C33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4F18F-193F-4C96-954C-5D126382A40B}">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198"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197"/>
      <c r="C2" s="35" t="s">
        <v>93</v>
      </c>
      <c r="D2" s="4"/>
      <c r="E2" s="4"/>
      <c r="F2" s="4"/>
      <c r="G2" s="4"/>
      <c r="H2" s="4"/>
      <c r="I2" s="5"/>
      <c r="J2" s="9"/>
      <c r="K2" s="9"/>
      <c r="L2" s="9"/>
      <c r="M2" s="9"/>
      <c r="N2" s="61"/>
      <c r="O2" s="61"/>
      <c r="P2" s="61"/>
      <c r="R2" s="61"/>
      <c r="S2" s="66"/>
    </row>
    <row r="3" spans="2:42" ht="24" customHeight="1" x14ac:dyDescent="0.3">
      <c r="B3" s="197"/>
      <c r="C3" s="35" t="s">
        <v>186</v>
      </c>
      <c r="D3" s="4"/>
      <c r="E3" s="4"/>
      <c r="F3" s="4"/>
      <c r="G3" s="4"/>
      <c r="H3" s="4"/>
      <c r="I3" s="5"/>
      <c r="J3" s="9"/>
      <c r="K3" s="9"/>
      <c r="L3" s="9"/>
      <c r="M3" s="9"/>
      <c r="N3" s="61"/>
      <c r="O3" s="61"/>
      <c r="P3" s="61"/>
      <c r="R3" s="61"/>
      <c r="S3" s="66"/>
    </row>
    <row r="4" spans="2:42" ht="24" customHeight="1" x14ac:dyDescent="0.3">
      <c r="B4" s="197"/>
      <c r="C4" s="36"/>
      <c r="D4" s="4"/>
      <c r="E4" s="4"/>
      <c r="F4" s="4"/>
      <c r="G4" s="4"/>
      <c r="H4" s="4"/>
      <c r="I4" s="5"/>
      <c r="J4" s="9"/>
      <c r="K4" s="9"/>
      <c r="L4" s="9"/>
      <c r="M4" s="9"/>
      <c r="N4" s="61"/>
      <c r="O4" s="61"/>
      <c r="P4" s="61"/>
      <c r="R4" s="61"/>
      <c r="S4" s="66"/>
    </row>
    <row r="5" spans="2:42" ht="16.5" customHeight="1" x14ac:dyDescent="0.3">
      <c r="B5" s="197"/>
      <c r="C5" s="36" t="s">
        <v>187</v>
      </c>
      <c r="D5" s="4"/>
      <c r="E5" s="4"/>
      <c r="F5" s="4"/>
      <c r="G5" s="4"/>
      <c r="H5" s="4"/>
    </row>
    <row r="6" spans="2:42" ht="16.5" customHeight="1" x14ac:dyDescent="0.3">
      <c r="B6" s="197"/>
      <c r="C6" s="13" t="s">
        <v>97</v>
      </c>
      <c r="D6" s="89"/>
      <c r="E6" s="4"/>
      <c r="F6" s="4"/>
      <c r="G6" s="4"/>
      <c r="H6" s="4"/>
    </row>
    <row r="7" spans="2:42" ht="16.5" customHeight="1" x14ac:dyDescent="0.3">
      <c r="B7" s="197"/>
      <c r="C7" s="13" t="s">
        <v>188</v>
      </c>
      <c r="D7" s="88"/>
      <c r="E7" s="54" t="str">
        <f>IF(D7="ja","Penvoerder", "Deelnemer 8")</f>
        <v>Deelnemer 8</v>
      </c>
      <c r="F7" s="54"/>
      <c r="G7" s="53"/>
      <c r="H7" s="53"/>
      <c r="T7" s="84"/>
    </row>
    <row r="8" spans="2:42" s="61" customFormat="1" ht="16.5" customHeight="1" x14ac:dyDescent="0.3">
      <c r="B8" s="197"/>
      <c r="C8" s="4"/>
      <c r="D8" s="4"/>
      <c r="E8" s="4"/>
      <c r="F8" s="4"/>
      <c r="G8" s="4"/>
      <c r="H8" s="4"/>
      <c r="T8" s="84"/>
    </row>
    <row r="9" spans="2:42" s="61" customFormat="1" ht="16.5" customHeight="1" x14ac:dyDescent="0.3">
      <c r="B9" s="197"/>
      <c r="C9" s="31"/>
      <c r="D9" s="9"/>
      <c r="G9" s="4"/>
      <c r="H9" s="4"/>
      <c r="T9" s="181"/>
    </row>
    <row r="10" spans="2:42" s="61" customFormat="1" ht="16.5" customHeight="1" x14ac:dyDescent="0.3">
      <c r="B10" s="197"/>
      <c r="C10" s="214" t="s">
        <v>189</v>
      </c>
      <c r="D10" s="215"/>
      <c r="E10" s="216"/>
      <c r="F10" s="216"/>
      <c r="G10" s="210"/>
      <c r="T10" s="85"/>
    </row>
    <row r="11" spans="2:42" s="61" customFormat="1" ht="16.5" customHeight="1" x14ac:dyDescent="0.3">
      <c r="B11" s="197"/>
      <c r="C11" s="217" t="s">
        <v>190</v>
      </c>
      <c r="D11" s="210"/>
      <c r="E11" s="210"/>
      <c r="F11" s="210"/>
      <c r="G11" s="210"/>
      <c r="T11" s="85"/>
    </row>
    <row r="12" spans="2:42" s="61" customFormat="1" ht="16.5" customHeight="1" x14ac:dyDescent="0.3">
      <c r="B12" s="197"/>
      <c r="C12" s="217" t="s">
        <v>191</v>
      </c>
      <c r="D12" s="210"/>
      <c r="E12" s="210"/>
      <c r="F12" s="210"/>
      <c r="G12" s="210"/>
      <c r="T12" s="85"/>
    </row>
    <row r="13" spans="2:42" s="68" customFormat="1" ht="16.5" customHeight="1" x14ac:dyDescent="0.3">
      <c r="B13" s="197"/>
      <c r="C13" s="217" t="s">
        <v>192</v>
      </c>
      <c r="D13" s="215"/>
      <c r="E13" s="216"/>
      <c r="F13" s="216"/>
      <c r="G13" s="210"/>
      <c r="H13" s="61"/>
      <c r="M13" s="61"/>
      <c r="Q13" s="61"/>
      <c r="R13" s="61"/>
      <c r="S13" s="61"/>
      <c r="T13" s="85"/>
    </row>
    <row r="14" spans="2:42" ht="16.5" customHeight="1" x14ac:dyDescent="0.3">
      <c r="B14" s="151"/>
      <c r="C14" s="217" t="s">
        <v>193</v>
      </c>
      <c r="D14" s="218"/>
      <c r="E14" s="218"/>
      <c r="F14" s="218"/>
      <c r="G14" s="210"/>
      <c r="P14" s="182"/>
      <c r="Q14" s="85"/>
      <c r="R14" s="182"/>
      <c r="S14" s="85"/>
    </row>
    <row r="15" spans="2:42" ht="16.5" customHeight="1" x14ac:dyDescent="0.3">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196"/>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197"/>
      <c r="C46" s="170" t="s">
        <v>263</v>
      </c>
      <c r="D46" s="170"/>
      <c r="E46" s="94">
        <v>0</v>
      </c>
      <c r="F46" s="192"/>
      <c r="H46" s="4"/>
      <c r="I46" s="5"/>
      <c r="J46" s="9"/>
      <c r="K46" s="9"/>
      <c r="L46" s="9"/>
      <c r="M46" s="9"/>
      <c r="N46" s="11"/>
      <c r="O46" s="61"/>
      <c r="P46" s="10"/>
      <c r="Q46" s="10"/>
      <c r="R46" s="4"/>
      <c r="T46" s="84"/>
    </row>
    <row r="47" spans="2:42" s="66" customFormat="1" ht="16.5" customHeight="1" x14ac:dyDescent="0.3">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197"/>
      <c r="C48" s="4"/>
      <c r="D48" s="4"/>
      <c r="E48" s="4"/>
      <c r="F48" s="4"/>
      <c r="G48" s="68"/>
      <c r="H48" s="4"/>
      <c r="I48" s="5"/>
      <c r="J48" s="9"/>
      <c r="K48" s="9"/>
      <c r="L48" s="9"/>
      <c r="M48" s="9"/>
      <c r="N48" s="11"/>
      <c r="O48" s="61"/>
      <c r="P48" s="10"/>
      <c r="Q48" s="10"/>
      <c r="R48" s="4"/>
      <c r="T48" s="84"/>
    </row>
    <row r="49" spans="2:20" s="66" customFormat="1" ht="16.5" hidden="1" customHeight="1" x14ac:dyDescent="0.3">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3">
      <c r="B51" s="197"/>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197"/>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197"/>
      <c r="C53" s="188"/>
      <c r="D53" s="495"/>
      <c r="E53" s="495"/>
      <c r="F53" s="495"/>
      <c r="G53" s="495"/>
      <c r="H53" s="4"/>
      <c r="I53" s="14"/>
      <c r="J53" s="15"/>
      <c r="K53" s="15"/>
      <c r="L53" s="15"/>
      <c r="M53" s="15"/>
      <c r="N53" s="16"/>
      <c r="O53" s="61"/>
      <c r="P53" s="10"/>
      <c r="Q53" s="10"/>
      <c r="R53" s="17"/>
      <c r="T53" s="84"/>
    </row>
    <row r="54" spans="2:20" s="61" customFormat="1" ht="16.5" hidden="1" customHeight="1" x14ac:dyDescent="0.3">
      <c r="B54" s="198"/>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197"/>
      <c r="C57" s="31"/>
      <c r="D57" s="34"/>
      <c r="E57" s="34"/>
      <c r="F57" s="34"/>
      <c r="G57" s="34"/>
      <c r="H57" s="4"/>
      <c r="J57" s="64"/>
      <c r="K57" s="64"/>
      <c r="L57" s="204"/>
      <c r="M57" s="15"/>
      <c r="N57" s="77"/>
      <c r="O57" s="77"/>
      <c r="P57" s="77"/>
      <c r="Q57" s="17"/>
      <c r="R57" s="77"/>
      <c r="S57" s="72"/>
    </row>
    <row r="58" spans="2:20" ht="16.5" hidden="1" customHeight="1" x14ac:dyDescent="0.3">
      <c r="B58" s="197"/>
      <c r="C58" s="189" t="s">
        <v>219</v>
      </c>
      <c r="D58" s="496" t="s">
        <v>221</v>
      </c>
      <c r="E58" s="496"/>
      <c r="F58" s="496"/>
      <c r="G58" s="496"/>
      <c r="H58" s="31"/>
      <c r="J58" s="64"/>
      <c r="K58" s="64"/>
      <c r="L58" s="204"/>
      <c r="M58" s="15"/>
      <c r="N58" s="77"/>
      <c r="O58" s="77"/>
      <c r="P58" s="77"/>
      <c r="Q58" s="17"/>
      <c r="R58" s="77"/>
      <c r="S58" s="72"/>
    </row>
    <row r="59" spans="2:20" ht="16.5" hidden="1" customHeight="1" x14ac:dyDescent="0.3">
      <c r="B59" s="197"/>
      <c r="C59" s="188"/>
      <c r="D59" s="495"/>
      <c r="E59" s="495"/>
      <c r="F59" s="495"/>
      <c r="G59" s="495"/>
      <c r="H59" s="4"/>
      <c r="J59" s="64"/>
      <c r="K59" s="64"/>
      <c r="L59" s="204"/>
      <c r="M59" s="15"/>
      <c r="N59" s="77"/>
      <c r="O59" s="77"/>
      <c r="P59" s="77"/>
      <c r="Q59" s="17"/>
      <c r="R59" s="77"/>
      <c r="S59" s="72"/>
    </row>
    <row r="60" spans="2:20" ht="16.5" hidden="1" customHeight="1" x14ac:dyDescent="0.3">
      <c r="B60" s="197"/>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hidden="1" customHeight="1" x14ac:dyDescent="0.3">
      <c r="I64" s="62"/>
      <c r="J64" s="63"/>
      <c r="K64" s="63"/>
      <c r="L64" s="205"/>
      <c r="M64" s="208"/>
      <c r="N64" s="73"/>
      <c r="O64" s="73"/>
      <c r="P64" s="73"/>
      <c r="Q64" s="151"/>
      <c r="R64" s="73"/>
      <c r="S64" s="74"/>
    </row>
    <row r="65" spans="3:19" ht="16.5" hidden="1"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EFeON8zz2QOLKYxlLwKcvPkQuBTuR84ibomxGLWj+txipxpxr4AXndKmmakpDb4+o9ymocHJRSOQR9z7zNoyRg==" saltValue="T+0MIDAVYaopwpP40p+U2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35" priority="8" operator="greaterThan">
      <formula>$E19</formula>
    </cfRule>
  </conditionalFormatting>
  <conditionalFormatting sqref="S19:S33">
    <cfRule type="cellIs" dxfId="34" priority="7" operator="greaterThan">
      <formula>$P19</formula>
    </cfRule>
  </conditionalFormatting>
  <dataValidations count="2">
    <dataValidation type="decimal" operator="greaterThan" allowBlank="1" showErrorMessage="1" sqref="I19:N33 W19:AA33 AI19:AM33" xr:uid="{D8902051-D17C-4AA2-BE32-5A4D48F337D0}">
      <formula1>0</formula1>
    </dataValidation>
    <dataValidation type="list" allowBlank="1" showErrorMessage="1" sqref="D7" xr:uid="{AE74556C-7FAD-4375-8C5A-3F96294237E6}">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D77ACF8-8643-4431-AF39-3392373230AF}">
          <x14:formula1>
            <xm:f>'Categorie H2 Vtg.'!$B$4:$B$15</xm:f>
          </x14:formula1>
          <xm:sqref>C19:C33</xm:sqref>
        </x14:dataValidation>
        <x14:dataValidation type="list" allowBlank="1" showInputMessage="1" showErrorMessage="1" xr:uid="{88851542-73EF-4ECD-AA1F-049B93B2AFCC}">
          <x14:formula1>
            <xm:f>'Categorie H2 Vtg.'!$B$45:$B$47</xm:f>
          </x14:formula1>
          <xm:sqref>F19:F33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0BC5-3189-49D4-9081-62B38A4BDD6C}">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9")</f>
        <v>Deelnemer 9</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mw6fLgPS1nVVIZlWMzN9tKhzHBawagW7XcR/QVXRueDq9eCXWL+qtiIYRn2af4NwpnXzx+EyYHmQBkwsO7Xc2Q==" saltValue="0Od3pe040856hC6hxm3tVQ=="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33" priority="8" operator="greaterThan">
      <formula>$E19</formula>
    </cfRule>
  </conditionalFormatting>
  <conditionalFormatting sqref="S19:S33">
    <cfRule type="cellIs" dxfId="32" priority="7" operator="greaterThan">
      <formula>$P19</formula>
    </cfRule>
  </conditionalFormatting>
  <dataValidations count="2">
    <dataValidation type="decimal" operator="greaterThan" allowBlank="1" showErrorMessage="1" sqref="I19:N33 W19:AA33 AI19:AM33" xr:uid="{03D09951-34D8-4A6E-88EF-A5E8406B17AF}">
      <formula1>0</formula1>
    </dataValidation>
    <dataValidation type="list" allowBlank="1" showErrorMessage="1" sqref="D7" xr:uid="{A773CBDA-1D28-420A-B89E-07D787D61498}">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E830A40-4B0C-4283-A720-171EC6C76BB4}">
          <x14:formula1>
            <xm:f>'Categorie H2 Vtg.'!$B$45:$B$47</xm:f>
          </x14:formula1>
          <xm:sqref>F19:F33</xm:sqref>
        </x14:dataValidation>
        <x14:dataValidation type="list" allowBlank="1" showInputMessage="1" showErrorMessage="1" xr:uid="{A9558D25-E060-480A-8EB5-F98DDE70F09A}">
          <x14:formula1>
            <xm:f>'Categorie H2 Vtg.'!$B$4:$B$15</xm:f>
          </x14:formula1>
          <xm:sqref>C19:C33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37D8-851E-4944-9492-70D1172D67BD}">
  <sheetPr>
    <tabColor rgb="FFFFFF00"/>
  </sheetPr>
  <dimension ref="B1:AP100"/>
  <sheetViews>
    <sheetView showGridLines="0" topLeftCell="A4"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10")</f>
        <v>Deelnemer 10</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NEDpNUAEtSB9EqgUU6EH1N1FK/M7oZENKJoot50db4K98kIOeAiSCsmltnH9s7GVXI4j1/SdV2bDJJGge7pNpA==" saltValue="5NN9N6f8HNxzrD0t4FlIWA=="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31" priority="8" operator="greaterThan">
      <formula>$E19</formula>
    </cfRule>
  </conditionalFormatting>
  <conditionalFormatting sqref="S19:S33">
    <cfRule type="cellIs" dxfId="30" priority="7" operator="greaterThan">
      <formula>$P19</formula>
    </cfRule>
  </conditionalFormatting>
  <dataValidations count="2">
    <dataValidation type="decimal" operator="greaterThan" allowBlank="1" showErrorMessage="1" sqref="I19:N33 W19:AA33 AI19:AM33" xr:uid="{B980FBA5-3C9B-42EB-9F92-C236134B7BC2}">
      <formula1>0</formula1>
    </dataValidation>
    <dataValidation type="list" allowBlank="1" showErrorMessage="1" sqref="D7" xr:uid="{D675EF93-16AB-4021-889F-DC51178C9C02}">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9CA830A-EB9E-4F7B-8599-432336ECCBF2}">
          <x14:formula1>
            <xm:f>'Categorie H2 Vtg.'!$B$4:$B$15</xm:f>
          </x14:formula1>
          <xm:sqref>C19:C33</xm:sqref>
        </x14:dataValidation>
        <x14:dataValidation type="list" allowBlank="1" showInputMessage="1" showErrorMessage="1" xr:uid="{2BE41D3B-CFD6-442D-9110-05B10FBD4CC3}">
          <x14:formula1>
            <xm:f>'Categorie H2 Vtg.'!$B$45:$B$47</xm:f>
          </x14:formula1>
          <xm:sqref>F19:F33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3915-8BA4-432A-A583-83839AC15EAA}">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11")</f>
        <v>Deelnemer 11</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t="s">
        <v>2</v>
      </c>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t="s">
        <v>2</v>
      </c>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t="s">
        <v>2</v>
      </c>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t="s">
        <v>2</v>
      </c>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t="s">
        <v>2</v>
      </c>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t="s">
        <v>2</v>
      </c>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t="s">
        <v>2</v>
      </c>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t="s">
        <v>2</v>
      </c>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t="s">
        <v>2</v>
      </c>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t="s">
        <v>2</v>
      </c>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t="s">
        <v>2</v>
      </c>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t="s">
        <v>2</v>
      </c>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t="s">
        <v>2</v>
      </c>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t="s">
        <v>2</v>
      </c>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t="s">
        <v>2</v>
      </c>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B1LYFgVPLDX60OC5J42SG1JDeV6EmlHY/HN4ErYkmvU1olckvYWI+qKwz7lHZLAup/ApHbnvMjNJ1j6oRfDDiQ==" saltValue="/8ZydOgATmkX5tZ0nJzZ5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29" priority="9" operator="greaterThan">
      <formula>$E19</formula>
    </cfRule>
  </conditionalFormatting>
  <conditionalFormatting sqref="S19:S33">
    <cfRule type="cellIs" dxfId="28" priority="8" operator="greaterThan">
      <formula>$P19</formula>
    </cfRule>
  </conditionalFormatting>
  <dataValidations count="2">
    <dataValidation type="decimal" operator="greaterThan" allowBlank="1" showErrorMessage="1" sqref="I19:N33 W19:AA33 AI19:AM33" xr:uid="{A3217B5D-CFC9-4E17-AEB0-707A2FA7EC39}">
      <formula1>0</formula1>
    </dataValidation>
    <dataValidation type="list" allowBlank="1" showErrorMessage="1" sqref="D7" xr:uid="{32C223A6-51A6-408D-A2AC-A29E342F3E69}">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1426AF2-FF16-44A4-94F5-72BE5A2C9ED7}">
          <x14:formula1>
            <xm:f>'Categorie H2 Vtg.'!$B$45:$B$47</xm:f>
          </x14:formula1>
          <xm:sqref>F19:F33</xm:sqref>
        </x14:dataValidation>
        <x14:dataValidation type="list" allowBlank="1" showInputMessage="1" showErrorMessage="1" xr:uid="{71E8BE6E-8081-4774-BB9D-838F715FE3B7}">
          <x14:formula1>
            <xm:f>'Categorie H2 Vtg.'!$B$4:$B$15</xm:f>
          </x14:formula1>
          <xm:sqref>C19:C33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0BC70-D32D-4CAB-A237-EF0467E716EF}">
  <sheetPr>
    <tabColor rgb="FFFFFF00"/>
  </sheetPr>
  <dimension ref="B1:AP100"/>
  <sheetViews>
    <sheetView showGridLines="0" topLeftCell="B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12")</f>
        <v>Deelnemer 12</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t="s">
        <v>14</v>
      </c>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t="s">
        <v>14</v>
      </c>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t="s">
        <v>14</v>
      </c>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t="s">
        <v>14</v>
      </c>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t="s">
        <v>14</v>
      </c>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t="s">
        <v>14</v>
      </c>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t="s">
        <v>14</v>
      </c>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t="s">
        <v>14</v>
      </c>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t="s">
        <v>14</v>
      </c>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t="s">
        <v>14</v>
      </c>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t="s">
        <v>14</v>
      </c>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t="s">
        <v>14</v>
      </c>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t="s">
        <v>14</v>
      </c>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t="s">
        <v>14</v>
      </c>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t="s">
        <v>14</v>
      </c>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TPL4EDgAMxFWhQbYr55zNAhXI3cjLQY3+YfG5R84IFcEfAhMfmT63C1NYE6n6f9cCjRkuNsyBTJ+C6ZRZEv6bg==" saltValue="vZLVyymd5VjdwNf+JqhhL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27" priority="8" operator="greaterThan">
      <formula>$E19</formula>
    </cfRule>
  </conditionalFormatting>
  <conditionalFormatting sqref="S19:S33">
    <cfRule type="cellIs" dxfId="26" priority="7" operator="greaterThan">
      <formula>$P19</formula>
    </cfRule>
  </conditionalFormatting>
  <dataValidations count="2">
    <dataValidation type="decimal" operator="greaterThan" allowBlank="1" showErrorMessage="1" sqref="I19:N33 W19:AA33 AI19:AM33" xr:uid="{1D1D9C86-8E99-42A1-A906-71A9CABEF36F}">
      <formula1>0</formula1>
    </dataValidation>
    <dataValidation type="list" allowBlank="1" showErrorMessage="1" sqref="D7" xr:uid="{5DB14C2C-C967-4C8D-8BE4-ED7170E9400C}">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DEF09EA-8323-45A3-8426-96FADF14BEEB}">
          <x14:formula1>
            <xm:f>'Categorie H2 Vtg.'!$B$4:$B$15</xm:f>
          </x14:formula1>
          <xm:sqref>C19:C33</xm:sqref>
        </x14:dataValidation>
        <x14:dataValidation type="list" allowBlank="1" showInputMessage="1" showErrorMessage="1" xr:uid="{0ADD3656-6660-4EB5-A137-19E6CF02293E}">
          <x14:formula1>
            <xm:f>'Categorie H2 Vtg.'!$B$45:$B$47</xm:f>
          </x14:formula1>
          <xm:sqref>F19:F33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8A5E-8350-4F59-B6E0-AA8C6D0DD120}">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13")</f>
        <v>Deelnemer 13</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sd4TzJQlZYtBQ+ZhYm9dqF5Fep4xjmzxEXv8/xn2auvJ0kBjWmUdoWSBwtxLUP5ohYM+K70VDGEK2bMCxBh3QA==" saltValue="+zj+QlomfQxIxmq0993w1Q=="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25" priority="9" operator="greaterThan">
      <formula>$E19</formula>
    </cfRule>
  </conditionalFormatting>
  <conditionalFormatting sqref="S19:S33">
    <cfRule type="cellIs" dxfId="24" priority="8" operator="greaterThan">
      <formula>$P19</formula>
    </cfRule>
  </conditionalFormatting>
  <dataValidations count="2">
    <dataValidation type="decimal" operator="greaterThan" allowBlank="1" showErrorMessage="1" sqref="I19:N33 W19:AA33 AI19:AM33" xr:uid="{1AECE7E4-57BF-40A7-8277-F1946F0B0ECB}">
      <formula1>0</formula1>
    </dataValidation>
    <dataValidation type="list" allowBlank="1" showErrorMessage="1" sqref="D7" xr:uid="{A37523E9-82B6-4AED-93EA-0E674C730344}">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1729FBB-5815-472E-9D00-83C69CEAA2E6}">
          <x14:formula1>
            <xm:f>'Categorie H2 Vtg.'!$B$45:$B$47</xm:f>
          </x14:formula1>
          <xm:sqref>F19:F33</xm:sqref>
        </x14:dataValidation>
        <x14:dataValidation type="list" allowBlank="1" showInputMessage="1" showErrorMessage="1" xr:uid="{CB9B04AA-8C0E-4451-BECF-9B99E8BAB0AD}">
          <x14:formula1>
            <xm:f>'Categorie H2 Vtg.'!$B$4:$B$15</xm:f>
          </x14:formula1>
          <xm:sqref>C19:C33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4B1A2-5150-4EA2-A91F-ADCF2A91CEFD}">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14")</f>
        <v>Deelnemer 14</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17koEEAnpuif2dqs5RfoufBkGbiSJ+PMJp9HRbeK6E8tP4i9O1gFIB3DzIyfDK4/X+KIVkjElI99P4adQBRj8A==" saltValue="4ulYpyJspdijcxgzJEE7DA=="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23" priority="8" operator="greaterThan">
      <formula>$E19</formula>
    </cfRule>
  </conditionalFormatting>
  <conditionalFormatting sqref="S19:S33">
    <cfRule type="cellIs" dxfId="22" priority="7" operator="greaterThan">
      <formula>$P19</formula>
    </cfRule>
  </conditionalFormatting>
  <dataValidations count="2">
    <dataValidation type="decimal" operator="greaterThan" allowBlank="1" showErrorMessage="1" sqref="I19:N33 W19:AA33 AI19:AM33" xr:uid="{CCF2D9D6-90B3-4364-A355-A79B2796B426}">
      <formula1>0</formula1>
    </dataValidation>
    <dataValidation type="list" allowBlank="1" showErrorMessage="1" sqref="D7" xr:uid="{348CDB79-0686-4CAE-84C4-D0EB357C0B48}">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346E5BA-2766-4938-BF48-96A7A6C91D5D}">
          <x14:formula1>
            <xm:f>'Categorie H2 Vtg.'!$B$4:$B$15</xm:f>
          </x14:formula1>
          <xm:sqref>C19:C33</xm:sqref>
        </x14:dataValidation>
        <x14:dataValidation type="list" allowBlank="1" showInputMessage="1" showErrorMessage="1" xr:uid="{FE21075E-D9C7-4D52-A8F3-3C363D3B602A}">
          <x14:formula1>
            <xm:f>'Categorie H2 Vtg.'!$B$45:$B$47</xm:f>
          </x14:formula1>
          <xm:sqref>F19:F33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DA45-08A9-4662-BF8C-2D9BABEFF60B}">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15")</f>
        <v>Deelnemer 15</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CvilG/1y5wvqXMam6PZRT5YH2owzBj66YqocBLv+1cquXq89xNzQZcaNEZ9i8ln/clb96AG+xA789m8t6LRa4Q==" saltValue="q2KH535lthQTq23SvVHATQ=="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21" priority="8" operator="greaterThan">
      <formula>$E19</formula>
    </cfRule>
  </conditionalFormatting>
  <conditionalFormatting sqref="S19:S33">
    <cfRule type="cellIs" dxfId="20" priority="7" operator="greaterThan">
      <formula>$P19</formula>
    </cfRule>
  </conditionalFormatting>
  <dataValidations count="2">
    <dataValidation type="decimal" operator="greaterThan" allowBlank="1" showErrorMessage="1" sqref="I19:N33 W19:AA33 AI19:AM33" xr:uid="{2B7D38F2-3E5D-49C2-8F9B-1AF0E4CAA53D}">
      <formula1>0</formula1>
    </dataValidation>
    <dataValidation type="list" allowBlank="1" showErrorMessage="1" sqref="D7" xr:uid="{F1F5A602-F040-4F5A-8A43-497ED1E4B7FD}">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2A81230-8293-4C34-8CE9-705EEFE05B0D}">
          <x14:formula1>
            <xm:f>'Categorie H2 Vtg.'!$B$45:$B$47</xm:f>
          </x14:formula1>
          <xm:sqref>F19:F33</xm:sqref>
        </x14:dataValidation>
        <x14:dataValidation type="list" allowBlank="1" showInputMessage="1" showErrorMessage="1" xr:uid="{A172647E-A223-492C-AF22-6A5AB0CFDF67}">
          <x14:formula1>
            <xm:f>'Categorie H2 Vtg.'!$B$4:$B$15</xm:f>
          </x14:formula1>
          <xm:sqref>C19:C33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0BFC-BB17-447E-8DDA-4AA080E3AF82}">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16")</f>
        <v>Deelnemer 16</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IxrY+C+HSV4vEkzfjEKLhoUxiiXJ5Ca9Hc4WvbsC+aU3LSLTw95QAUbaD53Nehr5Zz9y88l1VDnODNwfY6yCA==" saltValue="coAJe2KDoB7yXMovCk+Xd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19" priority="8" operator="greaterThan">
      <formula>$E19</formula>
    </cfRule>
  </conditionalFormatting>
  <conditionalFormatting sqref="S19:S33">
    <cfRule type="cellIs" dxfId="18" priority="7" operator="greaterThan">
      <formula>$P19</formula>
    </cfRule>
  </conditionalFormatting>
  <dataValidations count="2">
    <dataValidation type="decimal" operator="greaterThan" allowBlank="1" showErrorMessage="1" sqref="I19:N33 W19:AA33 AI19:AM33" xr:uid="{17B1CC2B-82B1-48F6-BA92-5A92685FF9BB}">
      <formula1>0</formula1>
    </dataValidation>
    <dataValidation type="list" allowBlank="1" showErrorMessage="1" sqref="D7" xr:uid="{6854A655-1CB9-4C44-8686-92C110534885}">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846087E-6EEE-46BB-B1EE-8DD825CBF389}">
          <x14:formula1>
            <xm:f>'Categorie H2 Vtg.'!$B$4:$B$15</xm:f>
          </x14:formula1>
          <xm:sqref>C19:C33</xm:sqref>
        </x14:dataValidation>
        <x14:dataValidation type="list" allowBlank="1" showInputMessage="1" showErrorMessage="1" xr:uid="{2630703A-0F4A-4868-A167-2D3AD0CA5754}">
          <x14:formula1>
            <xm:f>'Categorie H2 Vtg.'!$B$45:$B$47</xm:f>
          </x14:formula1>
          <xm:sqref>F19:F33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866E-09B8-4003-8E15-2AEB54ECDED4}">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17")</f>
        <v>Deelnemer 17</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rqJzgqA0t37L2aXTFkOWqc2EbcWNgR0EQVcAGSq3B7fXggnbsfxyZoFpL3HCyd6UTHyttB8yzULaeAJv8URsFQ==" saltValue="tABi7Q4nUFfwZpQ7Sh8OMQ=="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17" priority="8" operator="greaterThan">
      <formula>$E19</formula>
    </cfRule>
  </conditionalFormatting>
  <conditionalFormatting sqref="S19:S33">
    <cfRule type="cellIs" dxfId="16" priority="7" operator="greaterThan">
      <formula>$P19</formula>
    </cfRule>
  </conditionalFormatting>
  <dataValidations count="2">
    <dataValidation type="decimal" operator="greaterThan" allowBlank="1" showErrorMessage="1" sqref="I19:N33 W19:AA33 AI19:AM33" xr:uid="{7E4AA0D4-7EB8-4EFC-8290-7BAC03A7C87F}">
      <formula1>0</formula1>
    </dataValidation>
    <dataValidation type="list" allowBlank="1" showErrorMessage="1" sqref="D7" xr:uid="{1B9EC86D-DEA5-4C10-BC7C-09A9E5FA9843}">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D872578-6031-4058-B086-B27DBDA2B384}">
          <x14:formula1>
            <xm:f>'Categorie H2 Vtg.'!$B$45:$B$47</xm:f>
          </x14:formula1>
          <xm:sqref>F19:F33</xm:sqref>
        </x14:dataValidation>
        <x14:dataValidation type="list" allowBlank="1" showInputMessage="1" showErrorMessage="1" xr:uid="{E2B9B4FD-651C-45E7-9A01-724A341656AE}">
          <x14:formula1>
            <xm:f>'Categorie H2 Vtg.'!$B$4:$B$15</xm:f>
          </x14:formula1>
          <xm:sqref>C19:C33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EB99-8F26-4F80-97A1-121EA9C91884}">
  <sheetPr>
    <tabColor rgb="FFFFFF00"/>
  </sheetPr>
  <dimension ref="B1:AP100"/>
  <sheetViews>
    <sheetView showGridLines="0" topLeftCell="A4"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18")</f>
        <v>Deelnemer 18</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DYv7cRwlPkZywR1BD75xXgNRzQbA3g+eL354QOOlQTexMhHt8isEoiLXQlxMpumf+uzQSDVc0HhZek1YCVAuSw==" saltValue="y0UrHSqOspUG3HCeQae1oA=="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15" priority="8" operator="greaterThan">
      <formula>$E19</formula>
    </cfRule>
  </conditionalFormatting>
  <conditionalFormatting sqref="S19:S33">
    <cfRule type="cellIs" dxfId="14" priority="7" operator="greaterThan">
      <formula>$P19</formula>
    </cfRule>
  </conditionalFormatting>
  <dataValidations count="2">
    <dataValidation type="decimal" operator="greaterThan" allowBlank="1" showErrorMessage="1" sqref="I19:N33 W19:AA33 AI19:AM33" xr:uid="{00427301-493E-4684-A4CD-9882C9659398}">
      <formula1>0</formula1>
    </dataValidation>
    <dataValidation type="list" allowBlank="1" showErrorMessage="1" sqref="D7" xr:uid="{B553292B-9A07-4DE6-A39F-4C55C0A9D537}">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9978AA7-D41B-4E2A-8B73-26444F5D06AA}">
          <x14:formula1>
            <xm:f>'Categorie H2 Vtg.'!$B$4:$B$15</xm:f>
          </x14:formula1>
          <xm:sqref>C19:C33</xm:sqref>
        </x14:dataValidation>
        <x14:dataValidation type="list" allowBlank="1" showInputMessage="1" showErrorMessage="1" xr:uid="{1C0919B4-4298-4E44-BD32-1BCEADD0993B}">
          <x14:formula1>
            <xm:f>'Categorie H2 Vtg.'!$B$45:$B$47</xm:f>
          </x14:formula1>
          <xm:sqref>F19:F33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9801-0AA5-4B44-8B03-7151029A9A42}">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19")</f>
        <v>Deelnemer 19</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Ubt3nDNljqwwlkQbNNdkYHwqqcpZAd21NWYeMsmrq5ePryuzxYf1RR4/1Mc6QvCBCA96C8ZtazBGGpH1e8kk5g==" saltValue="kxok99iSnZOHM+0b4SJRYw=="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13" priority="8" operator="greaterThan">
      <formula>$E19</formula>
    </cfRule>
  </conditionalFormatting>
  <conditionalFormatting sqref="S19:S33">
    <cfRule type="cellIs" dxfId="12" priority="7" operator="greaterThan">
      <formula>$P19</formula>
    </cfRule>
  </conditionalFormatting>
  <dataValidations count="2">
    <dataValidation type="decimal" operator="greaterThan" allowBlank="1" showErrorMessage="1" sqref="I19:N33 W19:AA33 AI19:AM33" xr:uid="{60276547-7E56-41C3-A357-AD3FF9F8CB00}">
      <formula1>0</formula1>
    </dataValidation>
    <dataValidation type="list" allowBlank="1" showErrorMessage="1" sqref="D7" xr:uid="{C6C3F652-06BC-4D57-BAE1-C7A03F6260A0}">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E46982C-3BAC-4686-B87E-2A15B7BF7788}">
          <x14:formula1>
            <xm:f>'Categorie H2 Vtg.'!$B$45:$B$47</xm:f>
          </x14:formula1>
          <xm:sqref>F19:F33</xm:sqref>
        </x14:dataValidation>
        <x14:dataValidation type="list" allowBlank="1" showInputMessage="1" showErrorMessage="1" xr:uid="{D42017A3-D0FB-45C7-AD57-1803A8857F1C}">
          <x14:formula1>
            <xm:f>'Categorie H2 Vtg.'!$B$4:$B$15</xm:f>
          </x14:formula1>
          <xm:sqref>C19:C33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AD85-E416-4134-924A-A00C44B817DE}">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20")</f>
        <v>Deelnemer 20</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H3XIlcxSR9Ui+P0N3QetBg8QwVxOTUGGob2LT418tzUl8OIruCTRcJoGznJ4p2ioiLZgwIfNsVyzXrA8iGK9Lw==" saltValue="/9RxuCDrtLHczUBQ0CjPAw=="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11" priority="8" operator="greaterThan">
      <formula>$E19</formula>
    </cfRule>
  </conditionalFormatting>
  <conditionalFormatting sqref="S19:S33">
    <cfRule type="cellIs" dxfId="10" priority="7" operator="greaterThan">
      <formula>$P19</formula>
    </cfRule>
  </conditionalFormatting>
  <dataValidations count="2">
    <dataValidation type="decimal" operator="greaterThan" allowBlank="1" showErrorMessage="1" sqref="I19:N33 W19:AA33 AI19:AM33" xr:uid="{6A83DE80-5373-4D57-B0E0-093AD2B08B64}">
      <formula1>0</formula1>
    </dataValidation>
    <dataValidation type="list" allowBlank="1" showErrorMessage="1" sqref="D7" xr:uid="{6B0EB9C6-4334-4BF0-98E7-D19788B04E71}">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AC9340C-CC5D-49D6-AED8-4028FEFE66A7}">
          <x14:formula1>
            <xm:f>'Categorie H2 Vtg.'!$B$4:$B$15</xm:f>
          </x14:formula1>
          <xm:sqref>C19:C33</xm:sqref>
        </x14:dataValidation>
        <x14:dataValidation type="list" allowBlank="1" showInputMessage="1" showErrorMessage="1" xr:uid="{DD9ACC45-965B-4205-9642-33C792891C20}">
          <x14:formula1>
            <xm:f>'Categorie H2 Vtg.'!$B$45:$B$47</xm:f>
          </x14:formula1>
          <xm:sqref>F19:F33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8B4D-3517-469C-B5E5-9B3A6AA2C66B}">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21")</f>
        <v>Deelnemer 21</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W2u9BaVhlnFpNTrgDDnHdYTg1neNNfjX89gfD+S51t0M4D4BtIbGjddlU3ERa2VQQaNWCIIk8niHKiG1FXcKvg==" saltValue="enxdCoUOjov6lxAlpF3sLA=="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9" priority="8" operator="greaterThan">
      <formula>$E19</formula>
    </cfRule>
  </conditionalFormatting>
  <conditionalFormatting sqref="S19:S33">
    <cfRule type="cellIs" dxfId="8" priority="7" operator="greaterThan">
      <formula>$P19</formula>
    </cfRule>
  </conditionalFormatting>
  <dataValidations count="2">
    <dataValidation type="decimal" operator="greaterThan" allowBlank="1" showErrorMessage="1" sqref="I19:N33 W19:AA33 AI19:AM33" xr:uid="{BF49EF0E-27DA-472A-8D0D-BEAF72309FBB}">
      <formula1>0</formula1>
    </dataValidation>
    <dataValidation type="list" allowBlank="1" showErrorMessage="1" sqref="D7" xr:uid="{C535919D-65C8-41F8-BFBB-536B5A1A9629}">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6C7F1EA-C8FA-4723-9606-ED5F26FF7F30}">
          <x14:formula1>
            <xm:f>'Categorie H2 Vtg.'!$B$45:$B$47</xm:f>
          </x14:formula1>
          <xm:sqref>F19:F33</xm:sqref>
        </x14:dataValidation>
        <x14:dataValidation type="list" allowBlank="1" showInputMessage="1" showErrorMessage="1" xr:uid="{0FE87C3A-AC01-4A0A-AA7B-4C26407B4E56}">
          <x14:formula1>
            <xm:f>'Categorie H2 Vtg.'!$B$4:$B$15</xm:f>
          </x14:formula1>
          <xm:sqref>C19:C33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BA30-D085-476A-B54A-384AAEE1D99B}">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22")</f>
        <v>Deelnemer 22</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U623faohmR7NCC/lZ0pb5nqsK0SVe7ufZiuD28/2bHBBkH9tG1lYAKP/tRUAzJCuPBcs29NM+Akm6m83ooCK1Q==" saltValue="RtdHFUtxlulIrF1cqShnX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7" priority="8" operator="greaterThan">
      <formula>$E19</formula>
    </cfRule>
  </conditionalFormatting>
  <conditionalFormatting sqref="S19:S33">
    <cfRule type="cellIs" dxfId="6" priority="7" operator="greaterThan">
      <formula>$P19</formula>
    </cfRule>
  </conditionalFormatting>
  <dataValidations count="2">
    <dataValidation type="decimal" operator="greaterThan" allowBlank="1" showErrorMessage="1" sqref="I19:N33 W19:AA33 AI19:AM33" xr:uid="{A0B246DE-2750-41BA-A60A-4F39B720194D}">
      <formula1>0</formula1>
    </dataValidation>
    <dataValidation type="list" allowBlank="1" showErrorMessage="1" sqref="D7" xr:uid="{6C934EAE-379F-40E0-A611-99A8DFE2FB7E}">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C8CA3B8-373D-462C-8C0C-266E2CA5CE75}">
          <x14:formula1>
            <xm:f>'Categorie H2 Vtg.'!$B$4:$B$15</xm:f>
          </x14:formula1>
          <xm:sqref>C19:C33</xm:sqref>
        </x14:dataValidation>
        <x14:dataValidation type="list" allowBlank="1" showInputMessage="1" showErrorMessage="1" xr:uid="{C20DBE6A-A264-40F2-AE53-B0E7AF71C17A}">
          <x14:formula1>
            <xm:f>'Categorie H2 Vtg.'!$B$45:$B$47</xm:f>
          </x14:formula1>
          <xm:sqref>F19:F33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2808-2F16-49B9-8179-CA28354493A4}">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23")</f>
        <v>Deelnemer 23</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4zeSdxQJHGx/BzJ8b5W59xR73aoBzZmxcq0wyFe6IX/IINj3PAUXu4Xs7D2jNZIJw3761d5keqeISH63yxGyZQ==" saltValue="RsGH/Asb+PrPJd3IFWkluQ=="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5" priority="1" operator="greaterThan">
      <formula>$E19</formula>
    </cfRule>
  </conditionalFormatting>
  <conditionalFormatting sqref="S19:S33">
    <cfRule type="cellIs" dxfId="4" priority="9" operator="greaterThan">
      <formula>$P19</formula>
    </cfRule>
  </conditionalFormatting>
  <dataValidations count="2">
    <dataValidation type="decimal" operator="greaterThan" allowBlank="1" showErrorMessage="1" sqref="I19:N33 W19:AA33 AI19:AM33" xr:uid="{6FD3B03D-7CD6-4AFC-B75D-1ADD996D9F9A}">
      <formula1>0</formula1>
    </dataValidation>
    <dataValidation type="list" allowBlank="1" showErrorMessage="1" sqref="D7" xr:uid="{23CF61F7-DCB9-4577-B5F3-8872A75E1F4A}">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1684C1C-18F6-4348-A3EE-BF880558AF3F}">
          <x14:formula1>
            <xm:f>'Categorie H2 Vtg.'!$B$45:$B$47</xm:f>
          </x14:formula1>
          <xm:sqref>F19:F33</xm:sqref>
        </x14:dataValidation>
        <x14:dataValidation type="list" allowBlank="1" showInputMessage="1" showErrorMessage="1" xr:uid="{D6515D13-FA4E-4C07-9EFF-255F81D71144}">
          <x14:formula1>
            <xm:f>'Categorie H2 Vtg.'!$B$4:$B$15</xm:f>
          </x14:formula1>
          <xm:sqref>C19:C33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2B9C-3C1C-478A-96FC-E1896394CCD0}">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24")</f>
        <v>Deelnemer 24</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9bhTZwABT53VZdf0p6xJ9p+PM+CiOdO1BQVdnuPDObrOXdNkBIRuLXW4tkrBjOGkHqKbhoG6NjADXd0EYxQ0Mw==" saltValue="fQcf8x+55kxBiE3o2yc3K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3" priority="8" operator="greaterThan">
      <formula>$E19</formula>
    </cfRule>
  </conditionalFormatting>
  <conditionalFormatting sqref="S19:S33">
    <cfRule type="cellIs" dxfId="2" priority="7" operator="greaterThan">
      <formula>$P19</formula>
    </cfRule>
  </conditionalFormatting>
  <dataValidations count="2">
    <dataValidation type="decimal" operator="greaterThan" allowBlank="1" showErrorMessage="1" sqref="I19:N33 W19:AA33 AI19:AM33" xr:uid="{8BDDC600-EF2E-4842-94DE-584CD7FCCEF8}">
      <formula1>0</formula1>
    </dataValidation>
    <dataValidation type="list" allowBlank="1" showErrorMessage="1" sqref="D7" xr:uid="{AED3F30E-8275-4594-AF34-3C0A1C7CA4A4}">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DF5BA5D-4C0E-474A-9FD7-DFC7D5AB25EF}">
          <x14:formula1>
            <xm:f>'Categorie H2 Vtg.'!$B$4:$B$15</xm:f>
          </x14:formula1>
          <xm:sqref>C19:C33</xm:sqref>
        </x14:dataValidation>
        <x14:dataValidation type="list" allowBlank="1" showInputMessage="1" showErrorMessage="1" xr:uid="{89953035-810E-4711-A26F-7213F40AEAEC}">
          <x14:formula1>
            <xm:f>'Categorie H2 Vtg.'!$B$45:$B$47</xm:f>
          </x14:formula1>
          <xm:sqref>F19:F33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110E-EFEF-4D97-BF5C-399D0DC6EF99}">
  <sheetPr>
    <tabColor rgb="FFFFFF00"/>
  </sheetPr>
  <dimension ref="B1:AP100"/>
  <sheetViews>
    <sheetView showGridLines="0"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25")</f>
        <v>Deelnemer 25</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86" t="s">
        <v>195</v>
      </c>
      <c r="V15" s="486"/>
      <c r="W15" s="486"/>
      <c r="X15" s="486"/>
      <c r="Y15" s="486"/>
      <c r="Z15" s="486"/>
      <c r="AA15" s="486"/>
      <c r="AB15" s="486"/>
      <c r="AC15" s="486"/>
      <c r="AD15" s="486"/>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86"/>
      <c r="V16" s="486"/>
      <c r="W16" s="486"/>
      <c r="X16" s="486"/>
      <c r="Y16" s="486"/>
      <c r="Z16" s="486"/>
      <c r="AA16" s="486"/>
      <c r="AB16" s="486"/>
      <c r="AC16" s="486"/>
      <c r="AD16" s="486"/>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2" t="s">
        <v>121</v>
      </c>
      <c r="D18" s="492"/>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89"/>
      <c r="D19" s="490"/>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89"/>
      <c r="D20" s="490"/>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89"/>
      <c r="D21" s="490"/>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89"/>
      <c r="D22" s="490"/>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89"/>
      <c r="D23" s="490"/>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89"/>
      <c r="D24" s="490"/>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89"/>
      <c r="D25" s="490"/>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89"/>
      <c r="D26" s="490"/>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89"/>
      <c r="D27" s="490"/>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89"/>
      <c r="D28" s="490"/>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89"/>
      <c r="D29" s="490"/>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89"/>
      <c r="D30" s="490"/>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89"/>
      <c r="D31" s="490"/>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89"/>
      <c r="D32" s="490"/>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89"/>
      <c r="D33" s="490"/>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87" t="s">
        <v>243</v>
      </c>
      <c r="AH41" s="488"/>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1" t="s">
        <v>220</v>
      </c>
      <c r="E51" s="491"/>
      <c r="F51" s="491"/>
      <c r="G51" s="491"/>
      <c r="H51" s="31"/>
      <c r="I51" s="14"/>
      <c r="J51" s="15"/>
      <c r="K51" s="15"/>
      <c r="L51" s="15"/>
      <c r="M51" s="15"/>
      <c r="N51" s="16"/>
      <c r="O51" s="61"/>
      <c r="P51" s="10"/>
      <c r="Q51" s="10"/>
      <c r="R51" s="17"/>
      <c r="T51" s="84"/>
    </row>
    <row r="52" spans="2:20" s="66" customFormat="1" ht="16.5" hidden="1" customHeight="1" x14ac:dyDescent="0.3">
      <c r="B52" s="4"/>
      <c r="C52" s="188"/>
      <c r="D52" s="495"/>
      <c r="E52" s="495"/>
      <c r="F52" s="495"/>
      <c r="G52" s="495"/>
      <c r="H52" s="4"/>
      <c r="I52" s="14"/>
      <c r="J52" s="15"/>
      <c r="K52" s="15"/>
      <c r="L52" s="15"/>
      <c r="M52" s="15"/>
      <c r="N52" s="16"/>
      <c r="O52" s="61"/>
      <c r="P52" s="10"/>
      <c r="Q52" s="10"/>
      <c r="R52" s="17"/>
      <c r="T52" s="84"/>
    </row>
    <row r="53" spans="2:20" s="66" customFormat="1" ht="16.5" hidden="1" customHeight="1" x14ac:dyDescent="0.3">
      <c r="B53" s="4"/>
      <c r="C53" s="188"/>
      <c r="D53" s="495"/>
      <c r="E53" s="495"/>
      <c r="F53" s="495"/>
      <c r="G53" s="495"/>
      <c r="H53" s="4"/>
      <c r="I53" s="14"/>
      <c r="J53" s="15"/>
      <c r="K53" s="15"/>
      <c r="L53" s="15"/>
      <c r="M53" s="15"/>
      <c r="N53" s="16"/>
      <c r="O53" s="61"/>
      <c r="P53" s="10"/>
      <c r="Q53" s="10"/>
      <c r="R53" s="17"/>
      <c r="T53" s="84"/>
    </row>
    <row r="54" spans="2:20" s="61" customFormat="1" ht="16.5" hidden="1" customHeight="1" x14ac:dyDescent="0.3">
      <c r="C54" s="188"/>
      <c r="D54" s="495"/>
      <c r="E54" s="495"/>
      <c r="F54" s="495"/>
      <c r="G54" s="495"/>
      <c r="H54" s="4"/>
      <c r="I54" s="14"/>
      <c r="J54" s="15"/>
      <c r="K54" s="15"/>
      <c r="L54" s="15"/>
      <c r="M54" s="15"/>
      <c r="N54" s="17"/>
      <c r="O54" s="17"/>
      <c r="P54" s="17"/>
      <c r="Q54" s="17"/>
      <c r="R54" s="17"/>
      <c r="S54" s="17"/>
      <c r="T54" s="85"/>
    </row>
    <row r="55" spans="2:20" ht="16.5" hidden="1" customHeight="1" x14ac:dyDescent="0.3">
      <c r="C55" s="188"/>
      <c r="D55" s="495"/>
      <c r="E55" s="495"/>
      <c r="F55" s="495"/>
      <c r="G55" s="495"/>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96" t="s">
        <v>221</v>
      </c>
      <c r="E58" s="496"/>
      <c r="F58" s="496"/>
      <c r="G58" s="496"/>
      <c r="H58" s="31"/>
      <c r="J58" s="64"/>
      <c r="K58" s="64"/>
      <c r="L58" s="204"/>
      <c r="M58" s="15"/>
      <c r="N58" s="77"/>
      <c r="O58" s="77"/>
      <c r="P58" s="77"/>
      <c r="Q58" s="17"/>
      <c r="R58" s="77"/>
      <c r="S58" s="72"/>
    </row>
    <row r="59" spans="2:20" ht="16.5" hidden="1" customHeight="1" x14ac:dyDescent="0.3">
      <c r="B59" s="4"/>
      <c r="C59" s="188"/>
      <c r="D59" s="495"/>
      <c r="E59" s="495"/>
      <c r="F59" s="495"/>
      <c r="G59" s="495"/>
      <c r="H59" s="4"/>
      <c r="J59" s="64"/>
      <c r="K59" s="64"/>
      <c r="L59" s="204"/>
      <c r="M59" s="15"/>
      <c r="N59" s="77"/>
      <c r="O59" s="77"/>
      <c r="P59" s="77"/>
      <c r="Q59" s="17"/>
      <c r="R59" s="77"/>
      <c r="S59" s="72"/>
    </row>
    <row r="60" spans="2:20" ht="16.5" hidden="1" customHeight="1" x14ac:dyDescent="0.3">
      <c r="B60" s="4"/>
      <c r="C60" s="188"/>
      <c r="D60" s="495"/>
      <c r="E60" s="495"/>
      <c r="F60" s="495"/>
      <c r="G60" s="495"/>
      <c r="H60" s="4"/>
      <c r="J60" s="64"/>
      <c r="K60" s="64"/>
      <c r="L60" s="204"/>
      <c r="M60" s="15"/>
      <c r="N60" s="77"/>
      <c r="O60" s="77"/>
      <c r="P60" s="77"/>
      <c r="Q60" s="17"/>
      <c r="R60" s="77"/>
      <c r="S60" s="72"/>
    </row>
    <row r="61" spans="2:20" ht="16.5" hidden="1" customHeight="1" x14ac:dyDescent="0.3">
      <c r="C61" s="188"/>
      <c r="D61" s="495"/>
      <c r="E61" s="495"/>
      <c r="F61" s="495"/>
      <c r="G61" s="495"/>
      <c r="H61" s="4"/>
      <c r="J61" s="64"/>
      <c r="K61" s="64"/>
      <c r="L61" s="204"/>
      <c r="M61" s="15"/>
      <c r="N61" s="77"/>
      <c r="O61" s="77"/>
      <c r="P61" s="77"/>
      <c r="Q61" s="17"/>
      <c r="R61" s="77"/>
      <c r="S61" s="72"/>
    </row>
    <row r="62" spans="2:20" ht="16.5" hidden="1" customHeight="1" x14ac:dyDescent="0.3">
      <c r="C62" s="188"/>
      <c r="D62" s="495"/>
      <c r="E62" s="495"/>
      <c r="F62" s="495"/>
      <c r="G62" s="495"/>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93" t="s">
        <v>7</v>
      </c>
      <c r="D86" s="493"/>
      <c r="E86" s="7" t="e">
        <f>SUMIF(#REF!,C86,#REF!)</f>
        <v>#REF!</v>
      </c>
      <c r="F86" s="40"/>
      <c r="G86" s="40"/>
      <c r="H86" s="40"/>
    </row>
    <row r="87" spans="3:8" ht="12.75" hidden="1" customHeight="1" x14ac:dyDescent="0.3">
      <c r="C87" s="493" t="s">
        <v>8</v>
      </c>
      <c r="D87" s="493"/>
      <c r="E87" s="7" t="e">
        <f>SUMIF(#REF!,C87,#REF!)</f>
        <v>#REF!</v>
      </c>
      <c r="F87" s="40"/>
      <c r="G87" s="40"/>
      <c r="H87" s="40"/>
    </row>
    <row r="88" spans="3:8" ht="12.75" hidden="1" customHeight="1" x14ac:dyDescent="0.3">
      <c r="C88" s="493" t="s">
        <v>9</v>
      </c>
      <c r="D88" s="493"/>
      <c r="E88" s="7" t="e">
        <f>SUMIF(#REF!,C88,#REF!)</f>
        <v>#REF!</v>
      </c>
      <c r="F88" s="40"/>
      <c r="G88" s="40"/>
      <c r="H88" s="40"/>
    </row>
    <row r="89" spans="3:8" ht="12.75" hidden="1" customHeight="1" x14ac:dyDescent="0.3">
      <c r="C89" s="493" t="s">
        <v>10</v>
      </c>
      <c r="D89" s="493"/>
      <c r="E89" s="7" t="e">
        <f>SUMIF(#REF!,C89,#REF!)</f>
        <v>#REF!</v>
      </c>
      <c r="F89" s="40"/>
      <c r="G89" s="40"/>
      <c r="H89" s="40"/>
    </row>
    <row r="90" spans="3:8" ht="12.75" hidden="1" customHeight="1" x14ac:dyDescent="0.3">
      <c r="C90" s="493" t="s">
        <v>125</v>
      </c>
      <c r="D90" s="493"/>
      <c r="E90" s="7" t="e">
        <f>SUMIF(#REF!,C90,#REF!)</f>
        <v>#REF!</v>
      </c>
      <c r="F90" s="40"/>
      <c r="G90" s="40"/>
      <c r="H90" s="40"/>
    </row>
    <row r="91" spans="3:8" ht="12.75" hidden="1" customHeight="1" x14ac:dyDescent="0.3">
      <c r="C91" s="493" t="s">
        <v>11</v>
      </c>
      <c r="D91" s="493"/>
      <c r="E91" s="7" t="e">
        <f>SUMIF(#REF!,C91,#REF!)</f>
        <v>#REF!</v>
      </c>
      <c r="F91" s="40"/>
      <c r="G91" s="40"/>
      <c r="H91" s="40"/>
    </row>
    <row r="92" spans="3:8" ht="12.75" hidden="1" customHeight="1" x14ac:dyDescent="0.3">
      <c r="C92" s="493" t="s">
        <v>126</v>
      </c>
      <c r="D92" s="493"/>
      <c r="E92" s="7" t="e">
        <f>SUMIF(#REF!,C92,#REF!)</f>
        <v>#REF!</v>
      </c>
      <c r="F92" s="40"/>
      <c r="G92" s="40"/>
      <c r="H92" s="40"/>
    </row>
    <row r="93" spans="3:8" ht="12.75" hidden="1" customHeight="1" x14ac:dyDescent="0.3">
      <c r="C93" s="493" t="s">
        <v>3</v>
      </c>
      <c r="D93" s="493"/>
      <c r="E93" s="7" t="e">
        <f>SUMIF(#REF!,C93,#REF!)</f>
        <v>#REF!</v>
      </c>
      <c r="F93" s="40"/>
      <c r="G93" s="40"/>
      <c r="H93" s="40"/>
    </row>
    <row r="94" spans="3:8" ht="12.75" hidden="1" customHeight="1" x14ac:dyDescent="0.3">
      <c r="C94" s="493" t="s">
        <v>4</v>
      </c>
      <c r="D94" s="493"/>
      <c r="E94" s="7" t="e">
        <f>SUMIF(#REF!,C94,#REF!)</f>
        <v>#REF!</v>
      </c>
      <c r="F94" s="40"/>
      <c r="G94" s="40"/>
      <c r="H94" s="40"/>
    </row>
    <row r="95" spans="3:8" ht="12.75" hidden="1" customHeight="1" x14ac:dyDescent="0.3">
      <c r="C95" s="493" t="s">
        <v>5</v>
      </c>
      <c r="D95" s="493"/>
      <c r="E95" s="7" t="e">
        <f>SUMIF(#REF!,C95,#REF!)</f>
        <v>#REF!</v>
      </c>
      <c r="F95" s="40"/>
      <c r="G95" s="40"/>
      <c r="H95" s="40"/>
    </row>
    <row r="96" spans="3:8" ht="12.75" hidden="1" customHeight="1" x14ac:dyDescent="0.3">
      <c r="C96" s="493" t="s">
        <v>6</v>
      </c>
      <c r="D96" s="493"/>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FiRsGxiEKSbccW97bOGMPx6JHznL9taH12zWb7XWkTS4P5JFvK2fTgNHWQcOmll5kb8bBvNfhDzJTnOLorN7zg==" saltValue="hZq9CqGQbG7tSbq4GR3esg==" spinCount="100000" sheet="1" selectLockedCells="1"/>
  <mergeCells count="40">
    <mergeCell ref="C89:D89"/>
    <mergeCell ref="D53:G53"/>
    <mergeCell ref="D54:G54"/>
    <mergeCell ref="D55:G55"/>
    <mergeCell ref="D58:G58"/>
    <mergeCell ref="D59:G59"/>
    <mergeCell ref="D60:G60"/>
    <mergeCell ref="D61:G61"/>
    <mergeCell ref="D62:G62"/>
    <mergeCell ref="C86:D86"/>
    <mergeCell ref="C87:D87"/>
    <mergeCell ref="C88:D88"/>
    <mergeCell ref="C96:D96"/>
    <mergeCell ref="C90:D90"/>
    <mergeCell ref="C91:D91"/>
    <mergeCell ref="C92:D92"/>
    <mergeCell ref="C93:D93"/>
    <mergeCell ref="C94:D94"/>
    <mergeCell ref="C95:D95"/>
    <mergeCell ref="D52:G52"/>
    <mergeCell ref="C24:D24"/>
    <mergeCell ref="C25:D25"/>
    <mergeCell ref="C26:D26"/>
    <mergeCell ref="C27:D27"/>
    <mergeCell ref="C28:D28"/>
    <mergeCell ref="C29:D29"/>
    <mergeCell ref="C30:D30"/>
    <mergeCell ref="C31:D31"/>
    <mergeCell ref="C32:D32"/>
    <mergeCell ref="C33:D33"/>
    <mergeCell ref="D51:G51"/>
    <mergeCell ref="U15:AD16"/>
    <mergeCell ref="AG41:AH41"/>
    <mergeCell ref="C23:D23"/>
    <mergeCell ref="C18:D18"/>
    <mergeCell ref="C19:D19"/>
    <mergeCell ref="C20:D20"/>
    <mergeCell ref="C21:D21"/>
    <mergeCell ref="C22:D22"/>
    <mergeCell ref="AG15:AP16"/>
  </mergeCells>
  <conditionalFormatting sqref="R19:R33">
    <cfRule type="cellIs" dxfId="1" priority="8" operator="greaterThan">
      <formula>$E19</formula>
    </cfRule>
  </conditionalFormatting>
  <conditionalFormatting sqref="S19:S33">
    <cfRule type="cellIs" dxfId="0" priority="7" operator="greaterThan">
      <formula>$P19</formula>
    </cfRule>
  </conditionalFormatting>
  <dataValidations count="2">
    <dataValidation type="decimal" operator="greaterThan" allowBlank="1" showErrorMessage="1" sqref="I19:N33 W19:AA33 AI19:AM33" xr:uid="{FF7BBBF4-6CC6-4B49-9967-5F8C3A150F6F}">
      <formula1>0</formula1>
    </dataValidation>
    <dataValidation type="list" allowBlank="1" showErrorMessage="1" sqref="D7" xr:uid="{66E62846-B0CF-4FB3-869F-6CCE7F5D2C17}">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4D9C06C-920E-4DFB-B838-5A2E8119049E}">
          <x14:formula1>
            <xm:f>'Categorie H2 Vtg.'!$B$45:$B$47</xm:f>
          </x14:formula1>
          <xm:sqref>F19:F33</xm:sqref>
        </x14:dataValidation>
        <x14:dataValidation type="list" allowBlank="1" showInputMessage="1" showErrorMessage="1" xr:uid="{BB211A58-D783-4494-B08D-FABFE1D3A273}">
          <x14:formula1>
            <xm:f>'Categorie H2 Vtg.'!$B$4:$B$15</xm:f>
          </x14:formula1>
          <xm:sqref>C19:C33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9774C2455D2B4CA163FDA0D4BF1547" ma:contentTypeVersion="12" ma:contentTypeDescription="Een nieuw document maken." ma:contentTypeScope="" ma:versionID="0c75030454dc694a8e430c830626f1a8">
  <xsd:schema xmlns:xsd="http://www.w3.org/2001/XMLSchema" xmlns:xs="http://www.w3.org/2001/XMLSchema" xmlns:p="http://schemas.microsoft.com/office/2006/metadata/properties" xmlns:ns2="7e6e0621-483e-444b-a682-4f186124e13a" xmlns:ns3="ac65d0cd-abeb-4c99-a43f-c686042536f6" targetNamespace="http://schemas.microsoft.com/office/2006/metadata/properties" ma:root="true" ma:fieldsID="2600df20532fe406c0718f58bd905ebf" ns2:_="" ns3:_="">
    <xsd:import namespace="7e6e0621-483e-444b-a682-4f186124e13a"/>
    <xsd:import namespace="ac65d0cd-abeb-4c99-a43f-c686042536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e0621-483e-444b-a682-4f186124e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5d0cd-abeb-4c99-a43f-c686042536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9663ea6b-974c-4ff1-a67c-5ed2136360c7}" ma:internalName="TaxCatchAll" ma:showField="CatchAllData" ma:web="ac65d0cd-abeb-4c99-a43f-c686042536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e6e0621-483e-444b-a682-4f186124e13a">
      <Terms xmlns="http://schemas.microsoft.com/office/infopath/2007/PartnerControls"/>
    </lcf76f155ced4ddcb4097134ff3c332f>
    <TaxCatchAll xmlns="ac65d0cd-abeb-4c99-a43f-c686042536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ADAEEB-02C3-4D5C-8F8B-85959095D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e0621-483e-444b-a682-4f186124e13a"/>
    <ds:schemaRef ds:uri="ac65d0cd-abeb-4c99-a43f-c68604253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AB65D9-5DD7-4220-B126-61F367A8918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c65d0cd-abeb-4c99-a43f-c686042536f6"/>
    <ds:schemaRef ds:uri="7e6e0621-483e-444b-a682-4f186124e13a"/>
    <ds:schemaRef ds:uri="http://www.w3.org/XML/1998/namespace"/>
  </ds:schemaRefs>
</ds:datastoreItem>
</file>

<file path=customXml/itemProps3.xml><?xml version="1.0" encoding="utf-8"?>
<ds:datastoreItem xmlns:ds="http://schemas.openxmlformats.org/officeDocument/2006/customXml" ds:itemID="{26023349-D912-4C56-BCEF-C4D64B5D87A0}">
  <ds:schemaRefs>
    <ds:schemaRef ds:uri="http://schemas.microsoft.com/sharepoint/v3/contenttype/forms"/>
  </ds:schemaRefs>
</ds:datastoreItem>
</file>

<file path=docMetadata/LabelInfo.xml><?xml version="1.0" encoding="utf-8"?>
<clbl:labelList xmlns:clbl="http://schemas.microsoft.com/office/2020/mipLabelMetadata">
  <clbl:label id="{681dcdd7-3e43-49fb-ac1e-2321f7e63421}" enabled="1" method="Standar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33</vt:i4>
      </vt:variant>
      <vt:variant>
        <vt:lpstr>Benoemde bereiken</vt:lpstr>
      </vt:variant>
      <vt:variant>
        <vt:i4>1</vt:i4>
      </vt:variant>
    </vt:vector>
  </HeadingPairs>
  <TitlesOfParts>
    <vt:vector size="34" baseType="lpstr">
      <vt:lpstr>Categorie H2 Vtg.</vt:lpstr>
      <vt:lpstr>Voorblad</vt:lpstr>
      <vt:lpstr>Toelichting </vt:lpstr>
      <vt:lpstr>Score</vt:lpstr>
      <vt:lpstr>Subsidieberekening</vt:lpstr>
      <vt:lpstr>Overzicht - Voertuigen </vt:lpstr>
      <vt:lpstr>Totaaloverzicht</vt:lpstr>
      <vt:lpstr>Uitleg posten tankstation</vt:lpstr>
      <vt:lpstr>Deelnemer 1 tankstation</vt:lpstr>
      <vt:lpstr>Deelnemer 2 vtg</vt:lpstr>
      <vt:lpstr>Deelnemer 3 vtg</vt:lpstr>
      <vt:lpstr>Deelnemer 4 vtg</vt:lpstr>
      <vt:lpstr>Deelnemer 5 vtg</vt:lpstr>
      <vt:lpstr>Deelnemer 6 vtg</vt:lpstr>
      <vt:lpstr>Deelnemer 7 vtg</vt:lpstr>
      <vt:lpstr>Deelnemer 8 vtg</vt:lpstr>
      <vt:lpstr>Deelnemer 9 vtg</vt:lpstr>
      <vt:lpstr>Deelnemer 10 vtg</vt:lpstr>
      <vt:lpstr>Deelnemer 11 vtg</vt:lpstr>
      <vt:lpstr>Deelnemer 12 vtg</vt:lpstr>
      <vt:lpstr>Deelnemer 13 vtg</vt:lpstr>
      <vt:lpstr>Deelnemer 14 vtg</vt:lpstr>
      <vt:lpstr>Deelnemer 15 vtg</vt:lpstr>
      <vt:lpstr>Deelnemer 16 vtg</vt:lpstr>
      <vt:lpstr>Deelnemer 17 vtg</vt:lpstr>
      <vt:lpstr>Deelnemer 18 vtg</vt:lpstr>
      <vt:lpstr>Deelnemer 19 vtg</vt:lpstr>
      <vt:lpstr>Deelnemer 20 vtg</vt:lpstr>
      <vt:lpstr>Deelnemer 21 vtg</vt:lpstr>
      <vt:lpstr>Deelnemer 22 vtg</vt:lpstr>
      <vt:lpstr>Deelnemer 23 vtg</vt:lpstr>
      <vt:lpstr>Deelnemer 24 vtg</vt:lpstr>
      <vt:lpstr>Deelnemer 25 vtg</vt:lpstr>
      <vt:lpstr>Subsidieberekening!Afdrukbereik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RVO</dc:creator>
  <cp:keywords/>
  <dc:description/>
  <cp:lastModifiedBy>Toetenel, S.A. (Sabina)</cp:lastModifiedBy>
  <cp:revision/>
  <cp:lastPrinted>2025-02-06T19:16:59Z</cp:lastPrinted>
  <dcterms:created xsi:type="dcterms:W3CDTF">2024-04-17T15:40:26Z</dcterms:created>
  <dcterms:modified xsi:type="dcterms:W3CDTF">2025-02-13T08:07:25Z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0x010100C59774C2455D2B4CA163FDA0D4BF1547</vt:lpwstr>
  </property>
  <property fmtid="{D5CDD505-2E9C-101B-9397-08002B2CF9AE}" pid="3" name="MediaServiceImageTags">
    <vt:lpwstr/>
  </property>
</Properties>
</file>