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PROF_P_CW_odc.cicwp.nl\userdata_cifs_p_cw_odc_001\boever\Desktop\"/>
    </mc:Choice>
  </mc:AlternateContent>
  <xr:revisionPtr revIDLastSave="0" documentId="8_{33EB90B6-9556-4C81-A6E5-0C1FD32A124C}" xr6:coauthVersionLast="47" xr6:coauthVersionMax="47" xr10:uidLastSave="{00000000-0000-0000-0000-000000000000}"/>
  <bookViews>
    <workbookView xWindow="780" yWindow="780" windowWidth="21600" windowHeight="11385" xr2:uid="{C9CAA6D8-67C2-4EFE-83B9-F95CA4D891AC}"/>
  </bookViews>
  <sheets>
    <sheet name="Rekentool" sheetId="1" r:id="rId1"/>
    <sheet name="Toelichting definities" sheetId="3" r:id="rId2"/>
    <sheet name="Bronnenbibliotheek" sheetId="4" r:id="rId3"/>
    <sheet name="Voorbeeld 1" sheetId="6" r:id="rId4"/>
    <sheet name="Voorbeeld 2" sheetId="5" r:id="rId5"/>
  </sheets>
  <definedNames>
    <definedName name="_xlnm._FilterDatabase" localSheetId="2" hidden="1">Bronnenbibliotheek!$A$10:$N$10</definedName>
    <definedName name="_xlnm.Print_Area" localSheetId="0">Rekentool!$A$17:$G$118</definedName>
    <definedName name="_xlnm.Print_Area" localSheetId="3">'Voorbeeld 1'!$A$1:$G$102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5" l="1"/>
  <c r="C24" i="5"/>
  <c r="F34" i="5"/>
  <c r="F20" i="5"/>
  <c r="F19" i="5"/>
  <c r="F17" i="5"/>
  <c r="F16" i="5"/>
  <c r="F15" i="5"/>
  <c r="F14" i="5"/>
  <c r="F9" i="5"/>
  <c r="C30" i="5"/>
  <c r="C34" i="5"/>
  <c r="C20" i="5"/>
  <c r="C19" i="5"/>
  <c r="C17" i="5"/>
  <c r="C14" i="5"/>
  <c r="C16" i="5"/>
  <c r="C15" i="5"/>
  <c r="C9" i="5"/>
  <c r="C38" i="6" l="1"/>
  <c r="F38" i="6"/>
  <c r="C29" i="5"/>
  <c r="F40" i="5"/>
  <c r="C40" i="5"/>
  <c r="C41" i="5" s="1"/>
  <c r="F54" i="1"/>
  <c r="C54" i="1"/>
  <c r="C55" i="1" s="1"/>
  <c r="C39" i="6" l="1"/>
</calcChain>
</file>

<file path=xl/sharedStrings.xml><?xml version="1.0" encoding="utf-8"?>
<sst xmlns="http://schemas.openxmlformats.org/spreadsheetml/2006/main" count="307" uniqueCount="173">
  <si>
    <t>Projectscenario</t>
  </si>
  <si>
    <t>Referentie scenario (gangbare praktijk)</t>
  </si>
  <si>
    <t>Om welk product gaat het:</t>
  </si>
  <si>
    <t>Bijvoorbeeld: wasbare luier</t>
  </si>
  <si>
    <t>Bijvoorbeeld wegwerpluier</t>
  </si>
  <si>
    <t xml:space="preserve">Beoogde circulaire bewerkingsstap: </t>
  </si>
  <si>
    <t>Levenscyclus</t>
  </si>
  <si>
    <t>Gegevens</t>
  </si>
  <si>
    <t>CO₂-impact (Kg CO₂-eq)</t>
  </si>
  <si>
    <t>Onderbouwing</t>
  </si>
  <si>
    <t>Winning grondstoffen en (voor)bewerking materialen</t>
  </si>
  <si>
    <t>Bewerking/productie product</t>
  </si>
  <si>
    <t>Distributie &amp; transport</t>
  </si>
  <si>
    <t>Gebruik</t>
  </si>
  <si>
    <t>Circulaire bewerkingsstap</t>
  </si>
  <si>
    <t>Einde levensfase</t>
  </si>
  <si>
    <t>Totaal</t>
  </si>
  <si>
    <t>Kg CO₂-eq</t>
  </si>
  <si>
    <t>Ten opzichten van referentie</t>
  </si>
  <si>
    <t>Toelichting</t>
  </si>
  <si>
    <t>Bronverwijzing</t>
  </si>
  <si>
    <t>Beoogde circulaire bewerkingsstap</t>
  </si>
  <si>
    <t xml:space="preserve">In dit project wordt er een circulaire handeling verricht met het product. Het gaat hier om hergebruik, reparatie, opknappen, herproductie of hoogwaardige recycling. </t>
  </si>
  <si>
    <t>Levencyclus stappen</t>
  </si>
  <si>
    <t>Dit betreft de fase waarin natuurlijke hulpbronnen worden geëxtraheerd (zoals mineralen, metalen of biomaterialen) en worden bewerkt tot bruikbare grondstoffen voor productie. Dit kan omvatten het delven, raffineren en verwerken van ruwe materialen.</t>
  </si>
  <si>
    <t>In deze fase worden grondstoffen en halfproducten omgezet in eindproducten door middel van verschillende bewerkingen zoals assemblage, vormgeving en afwerking.</t>
  </si>
  <si>
    <t>Dit omvat alle logistieke activiteiten die nodig zijn om de winnig van grondstoffen tot het vervoeren van de producten van de fabriek naar de eindgebruiker te verplaatsen, inclusief opslag en transport.</t>
  </si>
  <si>
    <t>Dit is de fase waarin het product door de consument of gebruiker wordt ingezet voor het beoogde doel.</t>
  </si>
  <si>
    <t>Dit zijn alle handelingen die gericht zijn  vanuit het project op het verlengen van de levenscyclus van een product. Denk hierbij aan onderhoud, hergebruik, reparatie, en remanufacturing.
Door deze bewerking worden producten of hun componenten langer of opnieuw in de keten gebracht. Als deze handelingen van invloed zijn op de andere levenscyclus stappen, neem deze hier dan mee in de co2-impact berekening (bijv. meer benodigd transport door een retour systeem).</t>
  </si>
  <si>
    <t>Het begrip einde levensfase bepaalt hoe producten en materialen worden behandeld zodra ze niet langer functioneel of bruikbaar zijn in hun oorspronkelijke vorm. 
Mocht het product of onderdelen ervan niet herbruikbaar, recyclebaar of biologisch afbreekbaar zijn. Laat dan in de berekening de bijkomende co2 voetafdruk zien over hoe het veilig kan worden verwijderd.
Wanneer een product of onderdelen ervan niet kunnen worden hergebruikt, gerecycled, of biologisch afgebroken, moet de CO₂-voetafdruk die ontstaat door veilige verwijdering worden opgenomen in de berekening.</t>
  </si>
  <si>
    <t>Vergelijkbare functionaliteit</t>
  </si>
  <si>
    <t>Info</t>
  </si>
  <si>
    <t>Link naar bron</t>
  </si>
  <si>
    <t>Literatuurdata</t>
  </si>
  <si>
    <t>CE Delft - CO2 winst kunststof recyclaat</t>
  </si>
  <si>
    <t xml:space="preserve">Materialen en halffabrikaten - Kunststoffen en recyclaat </t>
  </si>
  <si>
    <t>JRC Publication - CBAM</t>
  </si>
  <si>
    <t xml:space="preserve">EU GHG emissies van energie-intensieve producties: ijzer, staal, kunstmest, aluminium, cement </t>
  </si>
  <si>
    <t>CE Delft - STREAM Goederenvervoer</t>
  </si>
  <si>
    <t>Distributie &amp; Logistiek - CO2 data goederenvervoer</t>
  </si>
  <si>
    <t>JRC: Brand- en transportstoffen</t>
  </si>
  <si>
    <t xml:space="preserve">Well-to-tank (WTT) productie emissiefactoren voor diverse grondstoffen en de productieketen voor biobrandstoffen </t>
  </si>
  <si>
    <t>CE Delft- afvalverwerking</t>
  </si>
  <si>
    <t>Einde levensfase - CO2 emissie  afvalverwerkingsroutes</t>
  </si>
  <si>
    <t>Landelijk afvalplan (straks CMP Circulair Materialen Plan)</t>
  </si>
  <si>
    <t>Check minimumstandards en verwerkingsroutes uit het LAP/CMP voor een realistisch end-of-life secnario</t>
  </si>
  <si>
    <t>Database</t>
  </si>
  <si>
    <t>CO2 emissiefactoren - energiedragers</t>
  </si>
  <si>
    <t>NL-breed geharmoniseerde CO2 emissiefactoren voor  energiedragers n.a.v. Greendeal Rijksoverheid, SKAO, Stimular, Connekt en Milieu Centraal ; bevat o.a. jaarlijks door RVO vastgestelde emissiefactoren voor NL brandstoffen. Wordt beheerd en jaarlijks geactualiseerd door RWS en Stimular. Er is een excel versie downloadbaar. Check in hoeverre toepasbaar voor buitenlandse stromen (b.v. hoog-/laagcalorisch aardgas)</t>
  </si>
  <si>
    <t>CO2 emissiefactoren - transport &amp; distributie</t>
  </si>
  <si>
    <t>NL-breed geharmoniseerde CO2 emissiefactoren o.a. voor distributie &amp; Logistiek - CO2 emissiefactoren Transport &amp; brandstoffen. Er is een excel versie downloadbaar.</t>
  </si>
  <si>
    <t>Electricity Maps</t>
  </si>
  <si>
    <t>CO2 emissiefactoren voor electriciteit in meer  dan 160 regionen</t>
  </si>
  <si>
    <t xml:space="preserve">Probas Umweltbundesamt </t>
  </si>
  <si>
    <t xml:space="preserve">Gratis LCA database van het Umweltbundesamt (Duitsland) voor 20.000 internationale processen en materialen.  ProBas staat voor "Procesgerichte Basisgegevens voor Milieubeheerinstrumenten".  Sommige datasets zijn vrij oud. Onder het pull-down menu "Wirkungsabschätzungs-Ergebnisse" is de CO2-voetprint ("Treibhauseffect") te vinden. </t>
  </si>
  <si>
    <t>ICE Database</t>
  </si>
  <si>
    <t>200 bouwmaterialen; database in excel form; is ooit ontwikkeld door University of Bath en wordt onderhouden</t>
  </si>
  <si>
    <t>Tools incl. database</t>
  </si>
  <si>
    <t xml:space="preserve">IDEMAT in excel </t>
  </si>
  <si>
    <t xml:space="preserve">IDEMAT is een gratis tool en database van de TU Delft waarin u ecokosten en CO2 impacts van verschillende mateiralen en bewerkingsstappen kunt vinden. Deze is te vinden als excel sheet onder het tablad "Idemat2024 db (simple)", of als app in de appstore. </t>
  </si>
  <si>
    <t>FOOTPRINTCALC - Free product footprint calculator</t>
  </si>
  <si>
    <t xml:space="preserve">FOOTPRINTCALC is een gratis excel tool op basis van de IDEMAT-database (zie boven), waarmee u de milieu impact van producten kunt berekenen en vergelijken door het opstellen van verschillende scenario's. </t>
  </si>
  <si>
    <t>Embodied Carbon in Construction Calculator (EC3)</t>
  </si>
  <si>
    <t>Een tool die CO2-voetafdruk informatie voor (bouw) producten verzamelt uit internationale EPD-databases</t>
  </si>
  <si>
    <t>Server, Cloud, IT-producten</t>
  </si>
  <si>
    <t>KI rekentool die CO2 voetprint info voor  IT producten verzamelt op basis van een open-source API, open source databases en methoden; betrouwbaarheid van data is onduidelijk.</t>
  </si>
  <si>
    <t>EPDs</t>
  </si>
  <si>
    <t xml:space="preserve">Viewer Nationale Milieudatabase </t>
  </si>
  <si>
    <t xml:space="preserve">EPD bouwproducten voor de NL markt; Datacategorien: cat 1=merkgebonden &amp; getoetst; cat 2=gemiddeld &amp; getoetst; cat. 3= gemiddeld&amp;niet getoetst. Ook in andere Europese landen zijn er legio EPD programmas en databases. Het uitlezen van CO2 footprint informatie uit EPDs vereist expert kennis . Eventueel kan het E3 tool begruikt worden om data uit te lezen. </t>
  </si>
  <si>
    <t>ECO PORTAL - Eco Platform en (eco-platform.org)</t>
  </si>
  <si>
    <t>Europees geharmoniseerde EPDs; verschillende nationale EPD programmas (zie onder Nationale Milieudatabase) werken mee aan de onderlinge erkenning (Eco EPD standard). Het uitlezen van CO2 footprint informatie  uit EPDs vereist expert kennis. Eventueel kan het E3 tool begruikt worden om data uit te lezen.</t>
  </si>
  <si>
    <t>EPD Library | EPD International (environdec.com)</t>
  </si>
  <si>
    <t>The International EPD System' van Environdec (EPD operator) bevat ook andere producten dan bouwproducten; uitlezen van data vereist expert kennis. Eventueel kan het E3 tool begruikt worden om data uit te lezen.</t>
  </si>
  <si>
    <t>Overige / meta-info</t>
  </si>
  <si>
    <t>GLAD - Global LCA Data access network</t>
  </si>
  <si>
    <t xml:space="preserve">Global LCA Data Access network - zoekmaschine </t>
  </si>
  <si>
    <t xml:space="preserve">Overige / meta-site </t>
  </si>
  <si>
    <t xml:space="preserve">Nexus Open LCA </t>
  </si>
  <si>
    <t>Website van GreenDelta GmbH; biedt open LCA tools en datasets (Nexus), maar bevat daarnaast ook een zeer uitgebreide overzicht en handige links naar o.a. commerciele LCA tools, datasets en diensten.</t>
  </si>
  <si>
    <t>The footprinters</t>
  </si>
  <si>
    <t>Overzicht voetprint tools en diverse bronnen voor voetprint data samengesteld door "The footprinters" Merel Segers, Jasper van den Herik. Enkele bronnen dekken zich met de tools die we hier boven noemen</t>
  </si>
  <si>
    <t>Wasbare luier</t>
  </si>
  <si>
    <t>Wegwerpluier</t>
  </si>
  <si>
    <t>Hergebruik</t>
  </si>
  <si>
    <t>25 one-sized wasbare luiers over een periode van 2 jaar om een persoon droog te houden. (5kg) [1, 2]</t>
  </si>
  <si>
    <t>4000 wegwerpluiers over de periode van 2 jaar om een persoon droog te houden. (116kg) [1, 2]</t>
  </si>
  <si>
    <t>Katoen (1,5kg)</t>
  </si>
  <si>
    <t>Cellulose pulp (32,5kg)</t>
  </si>
  <si>
    <t>Bamboo (1,85kg)</t>
  </si>
  <si>
    <t>Polypropyleen (13,5kg)</t>
  </si>
  <si>
    <t>Polyester (1,65kg)</t>
  </si>
  <si>
    <t>Superabsorbent polymeer (41kg)</t>
  </si>
  <si>
    <t>Polyethyleen (16kg)</t>
  </si>
  <si>
    <t>Polyester (3kg)</t>
  </si>
  <si>
    <t>Productie</t>
  </si>
  <si>
    <t>Transport (voor 5kg)</t>
  </si>
  <si>
    <t>Te klein om mee te nemen</t>
  </si>
  <si>
    <t>Transport (voor 116kg)</t>
  </si>
  <si>
    <t>Wassen (250 cycli), zie volgende fase</t>
  </si>
  <si>
    <t>-</t>
  </si>
  <si>
    <t>Hergebruik door wassen (250 cycli)</t>
  </si>
  <si>
    <t>Verbranding met energieterugwinning</t>
  </si>
  <si>
    <t>Gemiddeld gewicht luiers - 28g wegwerpluier / 197g wasbare luier</t>
  </si>
  <si>
    <t>Final report - True price of diaper systems</t>
  </si>
  <si>
    <t>Gemiddelde samenstelling luiers - pagina 16</t>
  </si>
  <si>
    <t>Voetafdruk luier materialen - pagina 52</t>
  </si>
  <si>
    <t>CE Delft  - einde afvalverwerking routes (p65)</t>
  </si>
  <si>
    <t>CE Delft</t>
  </si>
  <si>
    <t>CE Delft  - einde afvalverwerking routes</t>
  </si>
  <si>
    <t xml:space="preserve">Gerepareerde bedrijfskleding </t>
  </si>
  <si>
    <t>bedrijfskleding wanneer kapot vervangen</t>
  </si>
  <si>
    <t>Reparatie</t>
  </si>
  <si>
    <t xml:space="preserve">Ik wil mijn werknemers voor 3 jaar van bedrijfkleding voorzien in de vorm van T-Shirts. De werkkleding wordt gemiddeld genomen een keer in deze periode gerepareerd. Er is 30 kg bedrijfskleding nodig om alle werknemers drie jaar lang van voldoende bedrijfskleding te kunnen voorzien. De bedrijfskleding wordt gewassen na 2 dagen dragen. </t>
  </si>
  <si>
    <t xml:space="preserve">Ik wil mijn werknemers voor 3 jaar van bedrijfkleding voorzien in de vorm van T-shirts. Deze gaan 1 jaar mee. Na 1 jaar gebruik wordt de kleding weggegooit en wordt er nieuwe bedrijfskleding gekocht. Voor een periode van 3 jaar is er gemiddeld 60 kg bedrijfskleding nodig. De bedrijfskleding wordt gewassen na 2 dagen dragen. </t>
  </si>
  <si>
    <t>Katoenvezels</t>
  </si>
  <si>
    <t>pretreatment of cotton</t>
  </si>
  <si>
    <t>spinning cotton 300 dtex</t>
  </si>
  <si>
    <t>knitting 300 dtex</t>
  </si>
  <si>
    <t>dyeing, with pollution, without materials input, India</t>
  </si>
  <si>
    <t>WTT deep sea container ship Mumbai - Rotterdam (11704 km)</t>
  </si>
  <si>
    <t>Vrachtwagen &gt;20t 200km</t>
  </si>
  <si>
    <t>wassen kleding</t>
  </si>
  <si>
    <t>Ophalen en terugbrengen kleding</t>
  </si>
  <si>
    <t>n.v.t.</t>
  </si>
  <si>
    <t>verbranden</t>
  </si>
  <si>
    <t xml:space="preserve">Katoen (market mix) </t>
  </si>
  <si>
    <t>Idemat 2024 Rev V1-2</t>
  </si>
  <si>
    <t>Pretreatment of cotton</t>
  </si>
  <si>
    <t>Spinning 300 dtex</t>
  </si>
  <si>
    <t>Knitting 300dtex</t>
  </si>
  <si>
    <t>Dyeing, with pollution, without materials input, India</t>
  </si>
  <si>
    <t>Idemat 2024 Rev V1-3</t>
  </si>
  <si>
    <t>WTW deep sea container ship: Mumbai - Rotterdam=11704 km</t>
  </si>
  <si>
    <t>CE Delft, 2020. STREAM Goederenvervoer 2021</t>
  </si>
  <si>
    <t>WTW container vrachtwagen &gt; 20t: 100km</t>
  </si>
  <si>
    <t>Scenario geen zuinige wasmachine en droger: 0,05 kg CO2 per was buurt (130g stof); aantal keer wassen: 260 werkbare dagen. 2x dragen voor wassen-&gt; 15 kg wassen; 3 jaar gebruik</t>
  </si>
  <si>
    <t xml:space="preserve">Pag. 30; CE Delft, 2023 "Levenscyclusanalyse van wasbare en eenmalige luiers" </t>
  </si>
  <si>
    <t xml:space="preserve">100 km bestelauto 1,2 t </t>
  </si>
  <si>
    <t>onbekende stroommix WTT: naaimachine verbruikt 70 (tussen 50-100) W stroom per uur; reparatie kost 15 min naaien per kg T-Shirt</t>
  </si>
  <si>
    <t>CE Delft, 2023. Ketenemissies elektriciteit, actualisatie elektriciteitsmix 2021 Emissiekentallen elektriciteit. Stroomverbruik naaimachine: 'http://nl.dapsew.com/info/do-sewing-machines-use-a-lot-of-electricity-82442630.html</t>
  </si>
  <si>
    <t>130 kg emissies per t katoenafval; vermeden stroomproductie niet meegerekend</t>
  </si>
  <si>
    <t>CE_Delft_190400_Klimaatimpact_afvalverwerkroutes_Nederland_Maart2021_DEF.pdf</t>
  </si>
  <si>
    <t>Opknappen</t>
  </si>
  <si>
    <t>Herproductie</t>
  </si>
  <si>
    <t>Hoogwaardige recycling</t>
  </si>
  <si>
    <t>Elke handeling waarbij producten of componenten die geen afvalstoffen zijn, opnieuw worden gebruikt voor hetzelfde doel als dat waarvoor zij waren bedoeld</t>
  </si>
  <si>
    <t>Een of meer handelingen waarbij een gebrekkig product of afval wordt teruggebracht in een staat waarin het geschikt is voor het beoogde gebruik ervan</t>
  </si>
  <si>
    <t>Handelingen die worden uitgevoerd om een product of een product waarvan men zich heeft ontdaan, voor te bereiden, te reinigen, te testen, een onderhoudsbeurt te geven en indien nodig te herstellen, om de prestaties of functionaliteit daarvan te herstellen binnen het beoogde gebruik en het prestatiebereik zoals die oorspronkelijk tijdens de ontwerpfase werden bedacht en zoals die van toepassing waren op het moment van het in de handel brengen van
het product</t>
  </si>
  <si>
    <t>Handelingen waarmee een nieuw product wordt vervaardigd van voorwerpen die afval, producten of onderdelen zijn en waarmee ten minste één wijziging is aangebracht die van substantiële invloed is op de veiligheid, de
prestatie, het doel of de soort van het product</t>
  </si>
  <si>
    <t>Elke nuttige toepassing waardoor afvalstoffen
opnieuw worden berwerkt tot producten, materialen of stoffen, voor het oorspronkelijke doel of voor een ander doel. Dit omvat het opnieuw bewerken van organisch afval,
maar het omvat niet energieterugwinning, noch het op nieuw bewerken tot materialen die bestemd zijn om te worden gebruikt als brandstof of als opvulmateriaal</t>
  </si>
  <si>
    <t xml:space="preserve">De volgende vragen helpen bij het bepalen van de functionele eenheid:
Wat: de functie of dienst die wordt geleverd
Hoeveel: de omvang van de functie of dienst
Hoe lang: de duur of levensduur
Hoe goed: het verwachte kwaliteitsniveau
</t>
  </si>
  <si>
    <t>Toelichting op het rekenmodel CO2 besparing</t>
  </si>
  <si>
    <t>Doel van dit rekenmodel is om een heldere en eenduidige CO2 reductieberekening te genereren.</t>
  </si>
  <si>
    <t xml:space="preserve">De vereiste vanuit de subsidieregeling is dat de reductie van CO2-uitstoot die met de resultaten van het project gerealiseerd kan worden </t>
  </si>
  <si>
    <t>ten opzichte van de gangbare praktijk tenminste 10% is.</t>
  </si>
  <si>
    <t>Mogelijk beschikt u al over gedetailleerde berekeningen zoals een LCA die de gevraagde 10% reductie onderbouwen. U kunt in dat geval</t>
  </si>
  <si>
    <t xml:space="preserve">de belangrijkste getallen en gegevens overnemen in dit rekenmodel en verwijzen naar een bijlage. In het aanvraagformulier kunt u </t>
  </si>
  <si>
    <t>bijlagen uploaden.</t>
  </si>
  <si>
    <t>Toelichting categorie bronnen, Do's en Dont's  voor de selectie van data</t>
  </si>
  <si>
    <r>
      <t xml:space="preserve">De hieronder vermelde bronnen dienen als voorbeelden om van start te gaan met de CO2 impact berekening van uw circulair product of dienst. 
</t>
    </r>
    <r>
      <rPr>
        <b/>
        <sz val="11"/>
        <color rgb="FF000000"/>
        <rFont val="Aptos Narrow"/>
        <family val="2"/>
        <scheme val="minor"/>
      </rPr>
      <t xml:space="preserve">Let op: deze lijst is niet uitputtend en vergt meestal dat u zelf onderzoek doet naar specifieke kentallen. </t>
    </r>
    <r>
      <rPr>
        <sz val="11"/>
        <color rgb="FF000000"/>
        <rFont val="Aptos Narrow"/>
        <family val="2"/>
        <scheme val="minor"/>
      </rPr>
      <t xml:space="preserve">Onderstaande lijst focust op bronnen die gratis beschikbaar en voor niet-experts toegankelijk zijn. Als u over eigen expertise, data of studies beschikt, kunt u hier graag gebruik van maken. Als u onderstaande bronnen gebruikt, houdt dan aandacht voor de betrouwbaarheid van data. Kies CO2-kentallen die zoveel mogelijk uw specifieke situatie benaderen en zo actueel mogelijk zijn. </t>
    </r>
  </si>
  <si>
    <r>
      <rPr>
        <b/>
        <sz val="11"/>
        <color rgb="FF000000"/>
        <rFont val="Aptos Narrow"/>
        <family val="2"/>
        <scheme val="minor"/>
      </rPr>
      <t xml:space="preserve">• Eigen data: </t>
    </r>
    <r>
      <rPr>
        <sz val="11"/>
        <color rgb="FF000000"/>
        <rFont val="Aptos Narrow"/>
        <family val="2"/>
        <scheme val="minor"/>
      </rPr>
      <t xml:space="preserve">over uw eigen processen  heeft uw wellicht eigen meetdata of primaire data waaruit u in combinatie met emissiefactoren een CO2 voeptrint kunt afgeleiden (activity data, foreground-data) . Gebruik zo veel mogelijk dit soort data. Waar deze data (nog niet) beschikbaar zijn, kan op onderstaande bronnen teruggevallen worden. </t>
    </r>
  </si>
  <si>
    <r>
      <rPr>
        <b/>
        <sz val="11"/>
        <color theme="1"/>
        <rFont val="Aptos Narrow"/>
        <family val="2"/>
        <scheme val="minor"/>
      </rPr>
      <t>• Literatuurdata:</t>
    </r>
    <r>
      <rPr>
        <sz val="11"/>
        <color theme="1"/>
        <rFont val="Aptos Narrow"/>
        <family val="2"/>
        <scheme val="minor"/>
      </rPr>
      <t xml:space="preserve"> bevat kengetallen die verkregen zijn uit wetenschappelijke literatuur, databases, en studies van onderzoekbureas. Graag onderbouwen waarom toepasbaar,  getoetst (verificatie door derden, peer review etc.) ongetoetst of conform een standard (ISO, PAS, EF, PEF, EPD etc.) etc.</t>
    </r>
  </si>
  <si>
    <r>
      <rPr>
        <b/>
        <sz val="11"/>
        <color theme="1"/>
        <rFont val="Aptos Narrow"/>
        <family val="2"/>
        <scheme val="minor"/>
      </rPr>
      <t>• Databases:</t>
    </r>
    <r>
      <rPr>
        <sz val="11"/>
        <color theme="1"/>
        <rFont val="Aptos Narrow"/>
        <family val="2"/>
        <scheme val="minor"/>
      </rPr>
      <t xml:space="preserve"> b.v. Ecoinvent. Inzage meestal tegen betaling, alhoewel soms ook open source (b.v. Idemat, Nexus); in veel gevallen heeft u een LCA software of een ander tool nodig om data in te lezen of om te rekenen naar een CO2-footprint (CO2 equivalent). Let bij de keuze van zgn. "generieke" datasets uit een database op de beschrijving. Sommige datasets bevatten data over een enkel proces ("unit proces"), sommige aggregeren ook alle voorprocessen ("system proces"). Gebruik omwille van consistentie zoveel mogelijk data uit dezelfde database.</t>
    </r>
  </si>
  <si>
    <r>
      <rPr>
        <b/>
        <sz val="11"/>
        <color theme="1"/>
        <rFont val="Aptos Narrow"/>
        <family val="2"/>
        <scheme val="minor"/>
      </rPr>
      <t xml:space="preserve">• LCA tools incl. database: </t>
    </r>
    <r>
      <rPr>
        <sz val="11"/>
        <color theme="1"/>
        <rFont val="Aptos Narrow"/>
        <family val="2"/>
        <scheme val="minor"/>
      </rPr>
      <t xml:space="preserve">Er zijn diverse LCA- en footprint-tools beschikbaar, waarvan sommige 'open source' zijn. LCA-tools bevatten meestal ook een of meerdere databases. LCA-tools kunnen naast de 'carbon footprint' ook andere milieu-indicatoren genereren. Het gebruik van deze tools is complex en vereist vaak expertkennis. Naast LCA-experttools zijn er ook eenvoudigere en gratis beschikbare carbon footprint-tools, zoals bijvoorbeeld IDEMAT en FOOTPRINTCALC </t>
    </r>
  </si>
  <si>
    <r>
      <rPr>
        <b/>
        <sz val="11"/>
        <color theme="1"/>
        <rFont val="Aptos Narrow"/>
        <family val="2"/>
        <scheme val="minor"/>
      </rPr>
      <t xml:space="preserve">• EPDs: </t>
    </r>
    <r>
      <rPr>
        <sz val="11"/>
        <color theme="1"/>
        <rFont val="Aptos Narrow"/>
        <family val="2"/>
        <scheme val="minor"/>
      </rPr>
      <t>Environmental product declarations, zijn LCA-resultaten op product niveau (Product Environmental Footprint - PEF) en vaak merkspecifiek. EPDs zijn conform ISO standards en product-categorie regels (PCRs) opgesteld en door derden geverifieerd. Een EPD bevat CO2 informatie ("GWP"-Global Warming Potential), maar het inlezen van deze informatie vereist ervaring. Alternatief kan het E3 tool gebruikt worden voor het inlezen (zie hieronder onder tools). Vooral voor materialen die in de bouw teogepast worden zijn er al veel EPDs beschikbaar. Om u in te lezen in dit type informatie kunt u de volgende publicatie lezen: JRC Publications Repository - Understanding Product Environmental Footprint and Organisation Environmental Footprint Methods (europa.eu).</t>
    </r>
  </si>
  <si>
    <r>
      <rPr>
        <b/>
        <sz val="11"/>
        <color theme="1"/>
        <rFont val="Aptos Narrow"/>
        <family val="2"/>
        <scheme val="minor"/>
      </rPr>
      <t xml:space="preserve">• Overige / meta-info : </t>
    </r>
    <r>
      <rPr>
        <sz val="11"/>
        <color theme="1"/>
        <rFont val="Aptos Narrow"/>
        <family val="2"/>
        <scheme val="minor"/>
      </rPr>
      <t xml:space="preserve">zoekmachines, overzichten, verdere links naar bronnen. (Primaire bronnen van deze sites overlappen met onderstaande selectie). </t>
    </r>
  </si>
  <si>
    <t>In het rekenmodel kunt u op dit tabblad alleen in de GEEL gemarkeerde cellen gegevens invoeren.</t>
  </si>
  <si>
    <t>Op deze tabbladen hoeft u niets in te vullen.</t>
  </si>
  <si>
    <t>De vergelijkbare functionaliteit wordt uitgedrukt in een functionele eenheid. De functionele eenheid is een beschrijving van het functionele doel (bijvoorbeeld benodigd aantal luiers voor 2 jaar om een persoon droog te houden) of de prestaties van je project. Deze geeft een kwantitatieve verhouding aan van benodigde producten, processen of diensten tussen het referentiescenario en het projectscenario. De referentie-eenheid wordt gebruikt als basis voor een gelijkwaardige vergelijking van de milieueffecten. Zie ook de voorbeelden in voorbeeldberekeningen 1 en 2.</t>
  </si>
  <si>
    <t xml:space="preserve">In de overige tabbladen vindt u toelichtingen van in dit tabblad gebruikte definities, een bronnenbibliotheek en twee voorbeeldberekeningen. </t>
  </si>
  <si>
    <t>In het projectplan kunt een uitgebreidere toelichting geven op de gekozen vergelijkbare functionaliteit en ingevulde gegevens.</t>
  </si>
  <si>
    <t>Vergelijkbare functionaliteit:</t>
  </si>
  <si>
    <t xml:space="preserve">Vergelijkbare functionaliteit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</si>
</sst>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ptos Narrow"/>
      <family val="2"/>
      <scheme val="minor"/>
    </font>
    <font>
      <sz val="9"/>
      <color theme="1"/>
      <name val="Verdana"/>
      <family val="2"/>
    </font>
    <font>
      <b/>
      <sz val="11"/>
      <color theme="1"/>
      <name val="Aptos Narrow"/>
      <family val="2"/>
      <scheme val="minor"/>
    </font>
    <font>
      <u/>
      <sz val="11"/>
      <color theme="10"/>
      <name val="Aptos Narrow"/>
      <family val="2"/>
      <scheme val="minor"/>
    </font>
    <font>
      <sz val="11"/>
      <color rgb="FF000000"/>
      <name val="Aptos Narrow"/>
      <family val="2"/>
      <scheme val="minor"/>
    </font>
    <font>
      <b/>
      <sz val="11"/>
      <color rgb="FF000000"/>
      <name val="Aptos Narrow"/>
      <family val="2"/>
      <scheme val="minor"/>
    </font>
    <font>
      <sz val="8"/>
      <name val="Aptos Narrow"/>
      <family val="2"/>
      <scheme val="minor"/>
    </font>
    <font>
      <sz val="11"/>
      <color rgb="FF242424"/>
      <name val="Aptos Narrow"/>
      <family val="2"/>
    </font>
    <font>
      <b/>
      <sz val="14"/>
      <color theme="1"/>
      <name val="Verdana"/>
      <family val="2"/>
    </font>
    <font>
      <sz val="10"/>
      <color theme="1"/>
      <name val="Verdana"/>
      <family val="2"/>
    </font>
    <font>
      <sz val="11"/>
      <color rgb="FFFF0000"/>
      <name val="Aptos Narrow"/>
      <family val="2"/>
      <scheme val="minor"/>
    </font>
    <font>
      <b/>
      <sz val="10"/>
      <color theme="1"/>
      <name val="Verdana"/>
      <family val="2"/>
    </font>
    <font>
      <i/>
      <sz val="10"/>
      <color theme="1"/>
      <name val="Verdana"/>
      <family val="2"/>
    </font>
    <font>
      <i/>
      <sz val="10"/>
      <name val="Verdana"/>
      <family val="2"/>
    </font>
    <font>
      <sz val="10"/>
      <color theme="1"/>
      <name val="Aptos Narrow"/>
      <family val="2"/>
      <scheme val="minor"/>
    </font>
    <font>
      <u/>
      <sz val="10"/>
      <color theme="10"/>
      <name val="Verdana"/>
      <family val="2"/>
    </font>
    <font>
      <sz val="10"/>
      <color rgb="FF111111"/>
      <name val="Verdana"/>
      <family val="2"/>
    </font>
    <font>
      <u/>
      <sz val="10"/>
      <color theme="10"/>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FFCC"/>
        <bgColor indexed="64"/>
      </patternFill>
    </fill>
    <fill>
      <patternFill patternType="solid">
        <fgColor theme="5"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60">
    <xf numFmtId="0" fontId="0" fillId="0" borderId="0" xfId="0"/>
    <xf numFmtId="0" fontId="0" fillId="2" borderId="0" xfId="0" applyFill="1"/>
    <xf numFmtId="0" fontId="0" fillId="0" borderId="0" xfId="0" applyAlignment="1">
      <alignment wrapText="1"/>
    </xf>
    <xf numFmtId="0" fontId="0" fillId="5" borderId="0" xfId="0" applyFill="1"/>
    <xf numFmtId="0" fontId="0" fillId="5" borderId="0" xfId="0" applyFill="1" applyAlignment="1">
      <alignment horizontal="center" vertical="center"/>
    </xf>
    <xf numFmtId="0" fontId="0" fillId="0" borderId="0" xfId="0" applyAlignment="1">
      <alignment horizontal="center"/>
    </xf>
    <xf numFmtId="0" fontId="3" fillId="0" borderId="0" xfId="1" applyFill="1" applyBorder="1" applyAlignment="1">
      <alignment horizontal="center"/>
    </xf>
    <xf numFmtId="0" fontId="0" fillId="0" borderId="0" xfId="0" applyAlignment="1">
      <alignment vertical="top"/>
    </xf>
    <xf numFmtId="0" fontId="3" fillId="0" borderId="2" xfId="1" applyBorder="1" applyAlignment="1"/>
    <xf numFmtId="0" fontId="1" fillId="6" borderId="12" xfId="0" applyFont="1" applyFill="1" applyBorder="1" applyAlignment="1">
      <alignment horizontal="left" wrapText="1"/>
    </xf>
    <xf numFmtId="0" fontId="3" fillId="6" borderId="3" xfId="1" applyFill="1" applyBorder="1" applyAlignment="1"/>
    <xf numFmtId="0" fontId="0" fillId="6" borderId="16" xfId="0" applyFill="1" applyBorder="1" applyAlignment="1">
      <alignment wrapText="1"/>
    </xf>
    <xf numFmtId="0" fontId="3" fillId="6" borderId="2" xfId="1" applyFill="1" applyBorder="1" applyAlignment="1"/>
    <xf numFmtId="0" fontId="4" fillId="2" borderId="0" xfId="0" applyFont="1" applyFill="1" applyAlignment="1">
      <alignment horizontal="left" vertical="top" wrapText="1"/>
    </xf>
    <xf numFmtId="0" fontId="0" fillId="2" borderId="0" xfId="0" applyFill="1" applyAlignment="1">
      <alignment horizontal="left" vertical="top" wrapText="1"/>
    </xf>
    <xf numFmtId="0" fontId="2" fillId="3" borderId="0" xfId="0" applyFont="1" applyFill="1" applyAlignment="1">
      <alignment horizontal="left" vertical="top"/>
    </xf>
    <xf numFmtId="0" fontId="0" fillId="3" borderId="0" xfId="0" applyFill="1" applyAlignment="1">
      <alignment horizontal="left" vertical="top"/>
    </xf>
    <xf numFmtId="0" fontId="0" fillId="3" borderId="0" xfId="0" applyFill="1"/>
    <xf numFmtId="0" fontId="2" fillId="4" borderId="0" xfId="0" applyFont="1" applyFill="1" applyAlignment="1">
      <alignment horizontal="left" vertical="top" wrapText="1"/>
    </xf>
    <xf numFmtId="0" fontId="2" fillId="4" borderId="0" xfId="0" applyFont="1" applyFill="1" applyAlignment="1">
      <alignment horizontal="center" vertical="top"/>
    </xf>
    <xf numFmtId="0" fontId="2" fillId="4" borderId="0" xfId="0" applyFont="1" applyFill="1" applyAlignment="1">
      <alignment horizontal="left" vertical="top"/>
    </xf>
    <xf numFmtId="0" fontId="2" fillId="3" borderId="0" xfId="0" applyFont="1" applyFill="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horizontal="left" wrapText="1"/>
    </xf>
    <xf numFmtId="0" fontId="7" fillId="3" borderId="0" xfId="0" applyFont="1" applyFill="1"/>
    <xf numFmtId="0" fontId="8" fillId="2" borderId="0" xfId="0" applyFont="1" applyFill="1"/>
    <xf numFmtId="0" fontId="9" fillId="2" borderId="0" xfId="0" applyFont="1" applyFill="1"/>
    <xf numFmtId="0" fontId="9" fillId="7" borderId="2" xfId="0" applyFont="1" applyFill="1" applyBorder="1"/>
    <xf numFmtId="0" fontId="0" fillId="2" borderId="0" xfId="0" applyFill="1" applyAlignment="1">
      <alignment vertical="top"/>
    </xf>
    <xf numFmtId="0" fontId="0" fillId="2" borderId="0" xfId="0" applyFill="1" applyAlignment="1">
      <alignment wrapText="1"/>
    </xf>
    <xf numFmtId="0" fontId="5" fillId="3" borderId="0" xfId="0" applyFont="1" applyFill="1"/>
    <xf numFmtId="0" fontId="0" fillId="3" borderId="0" xfId="0" applyFill="1" applyAlignment="1">
      <alignment wrapText="1"/>
    </xf>
    <xf numFmtId="0" fontId="10" fillId="2" borderId="0" xfId="0" applyFont="1" applyFill="1"/>
    <xf numFmtId="0" fontId="9" fillId="3" borderId="2" xfId="0" applyFont="1" applyFill="1" applyBorder="1" applyAlignment="1">
      <alignment vertical="center" wrapText="1"/>
    </xf>
    <xf numFmtId="0" fontId="9" fillId="4" borderId="2" xfId="0" applyFont="1" applyFill="1" applyBorder="1" applyAlignment="1">
      <alignment vertical="center" wrapText="1"/>
    </xf>
    <xf numFmtId="0" fontId="11" fillId="2" borderId="1" xfId="0" applyFont="1" applyFill="1" applyBorder="1" applyAlignment="1">
      <alignment vertical="center" wrapText="1"/>
    </xf>
    <xf numFmtId="0" fontId="11" fillId="2" borderId="13" xfId="0" applyFont="1" applyFill="1" applyBorder="1" applyAlignment="1">
      <alignment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23" xfId="0" applyFont="1" applyFill="1" applyBorder="1" applyAlignment="1">
      <alignmen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2" xfId="0" applyFont="1" applyFill="1" applyBorder="1" applyAlignment="1">
      <alignment vertical="center" wrapText="1"/>
    </xf>
    <xf numFmtId="0" fontId="9" fillId="2" borderId="24"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vertical="center" wrapText="1"/>
    </xf>
    <xf numFmtId="0" fontId="9" fillId="2" borderId="10" xfId="0" applyFont="1" applyFill="1" applyBorder="1" applyAlignment="1">
      <alignment vertical="center" wrapText="1"/>
    </xf>
    <xf numFmtId="0" fontId="9" fillId="2" borderId="25" xfId="0" applyFont="1" applyFill="1" applyBorder="1" applyAlignment="1">
      <alignment vertical="center" wrapText="1"/>
    </xf>
    <xf numFmtId="0" fontId="9" fillId="2" borderId="11" xfId="0" applyFont="1" applyFill="1" applyBorder="1" applyAlignment="1">
      <alignment horizontal="center" vertical="center" wrapText="1"/>
    </xf>
    <xf numFmtId="0" fontId="9" fillId="2" borderId="0" xfId="0" applyFont="1" applyFill="1" applyAlignment="1">
      <alignment vertical="center" wrapText="1"/>
    </xf>
    <xf numFmtId="0" fontId="9" fillId="2" borderId="7" xfId="0" applyFont="1" applyFill="1" applyBorder="1" applyAlignment="1">
      <alignmen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2" xfId="0" applyFont="1" applyFill="1" applyBorder="1" applyAlignment="1">
      <alignment wrapText="1"/>
    </xf>
    <xf numFmtId="0" fontId="9" fillId="2" borderId="10" xfId="0" applyFont="1" applyFill="1" applyBorder="1" applyAlignment="1">
      <alignment wrapText="1"/>
    </xf>
    <xf numFmtId="0" fontId="9" fillId="2" borderId="5" xfId="0" applyFont="1" applyFill="1" applyBorder="1" applyAlignment="1">
      <alignment wrapText="1"/>
    </xf>
    <xf numFmtId="0" fontId="9" fillId="3" borderId="20" xfId="0" applyFont="1" applyFill="1" applyBorder="1" applyAlignment="1">
      <alignment horizontal="right"/>
    </xf>
    <xf numFmtId="0" fontId="9" fillId="3" borderId="22" xfId="0" applyFont="1" applyFill="1" applyBorder="1"/>
    <xf numFmtId="0" fontId="9" fillId="2" borderId="12" xfId="0" applyFont="1" applyFill="1" applyBorder="1"/>
    <xf numFmtId="0" fontId="9" fillId="2" borderId="2" xfId="0" applyFont="1" applyFill="1" applyBorder="1" applyAlignment="1">
      <alignment horizontal="center"/>
    </xf>
    <xf numFmtId="0" fontId="15" fillId="0" borderId="0" xfId="1" applyFont="1"/>
    <xf numFmtId="0" fontId="9" fillId="2" borderId="7" xfId="0" applyFont="1" applyFill="1" applyBorder="1"/>
    <xf numFmtId="0" fontId="9" fillId="2" borderId="8" xfId="0" applyFont="1" applyFill="1" applyBorder="1"/>
    <xf numFmtId="0" fontId="15" fillId="0" borderId="10" xfId="1" applyFont="1" applyBorder="1"/>
    <xf numFmtId="0" fontId="15" fillId="0" borderId="0" xfId="1" applyFont="1" applyAlignment="1">
      <alignment wrapText="1"/>
    </xf>
    <xf numFmtId="0" fontId="15" fillId="2" borderId="16" xfId="1" applyFont="1" applyFill="1" applyBorder="1"/>
    <xf numFmtId="0" fontId="15" fillId="2" borderId="8" xfId="1" applyFont="1" applyFill="1" applyBorder="1"/>
    <xf numFmtId="0" fontId="9" fillId="2" borderId="9" xfId="0" applyFont="1" applyFill="1" applyBorder="1"/>
    <xf numFmtId="0" fontId="9" fillId="2" borderId="10" xfId="0" applyFont="1" applyFill="1" applyBorder="1" applyAlignment="1">
      <alignment horizontal="center"/>
    </xf>
    <xf numFmtId="0" fontId="9" fillId="2" borderId="11" xfId="0" applyFont="1" applyFill="1" applyBorder="1"/>
    <xf numFmtId="0" fontId="9" fillId="2" borderId="5" xfId="0" applyFont="1" applyFill="1" applyBorder="1" applyAlignment="1">
      <alignment horizontal="center" vertical="center" wrapText="1"/>
    </xf>
    <xf numFmtId="0" fontId="15" fillId="2" borderId="6" xfId="1" applyFont="1" applyFill="1" applyBorder="1" applyAlignment="1">
      <alignment horizontal="center" vertical="center" wrapText="1"/>
    </xf>
    <xf numFmtId="0" fontId="9" fillId="2" borderId="5" xfId="0" applyFont="1" applyFill="1" applyBorder="1" applyAlignment="1">
      <alignment horizontal="center"/>
    </xf>
    <xf numFmtId="0" fontId="9" fillId="2" borderId="2" xfId="0" applyFont="1" applyFill="1" applyBorder="1" applyAlignment="1">
      <alignment horizontal="center" vertical="center" wrapText="1"/>
    </xf>
    <xf numFmtId="0" fontId="15" fillId="2" borderId="8" xfId="1" applyFont="1" applyFill="1" applyBorder="1" applyAlignment="1">
      <alignment horizontal="center" vertical="center" wrapText="1"/>
    </xf>
    <xf numFmtId="0" fontId="9" fillId="2" borderId="10" xfId="0"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xf>
    <xf numFmtId="1" fontId="9" fillId="2" borderId="5"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164" fontId="16" fillId="0" borderId="0" xfId="0" applyNumberFormat="1" applyFont="1" applyAlignment="1">
      <alignment horizontal="center"/>
    </xf>
    <xf numFmtId="0" fontId="11" fillId="4" borderId="0" xfId="0" applyFont="1" applyFill="1"/>
    <xf numFmtId="0" fontId="12" fillId="4" borderId="0" xfId="0" applyFont="1" applyFill="1" applyAlignment="1">
      <alignment vertical="center" wrapText="1"/>
    </xf>
    <xf numFmtId="9" fontId="12" fillId="4" borderId="0" xfId="0" applyNumberFormat="1" applyFont="1" applyFill="1" applyAlignment="1">
      <alignment vertical="center" wrapText="1"/>
    </xf>
    <xf numFmtId="9" fontId="9" fillId="4" borderId="0" xfId="0" applyNumberFormat="1" applyFont="1" applyFill="1" applyAlignment="1">
      <alignment vertical="center" wrapText="1"/>
    </xf>
    <xf numFmtId="0" fontId="9" fillId="2" borderId="16" xfId="0" applyFont="1" applyFill="1" applyBorder="1"/>
    <xf numFmtId="0" fontId="9" fillId="0" borderId="0" xfId="0" applyFont="1"/>
    <xf numFmtId="0" fontId="9" fillId="2" borderId="3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26" xfId="0" applyFont="1" applyFill="1" applyBorder="1" applyAlignment="1">
      <alignment vertical="center" wrapText="1"/>
    </xf>
    <xf numFmtId="0" fontId="9" fillId="2" borderId="27" xfId="0" applyFont="1" applyFill="1" applyBorder="1" applyAlignment="1">
      <alignment horizontal="center"/>
    </xf>
    <xf numFmtId="0" fontId="9" fillId="2" borderId="32" xfId="0" applyFont="1" applyFill="1" applyBorder="1" applyAlignment="1">
      <alignment horizontal="center" vertical="center" wrapText="1"/>
    </xf>
    <xf numFmtId="0" fontId="9" fillId="2" borderId="12" xfId="0" applyFont="1" applyFill="1" applyBorder="1" applyAlignment="1">
      <alignment vertical="center" wrapText="1"/>
    </xf>
    <xf numFmtId="1" fontId="9" fillId="2" borderId="3"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164" fontId="11" fillId="4" borderId="0" xfId="0" applyNumberFormat="1" applyFont="1" applyFill="1"/>
    <xf numFmtId="0" fontId="9" fillId="7" borderId="16" xfId="0" applyFont="1" applyFill="1" applyBorder="1"/>
    <xf numFmtId="0" fontId="9" fillId="7" borderId="8" xfId="0" applyFont="1" applyFill="1" applyBorder="1"/>
    <xf numFmtId="0" fontId="9" fillId="7" borderId="11" xfId="0" applyFont="1" applyFill="1" applyBorder="1"/>
    <xf numFmtId="0" fontId="17" fillId="4" borderId="2" xfId="1" applyFont="1" applyFill="1" applyBorder="1" applyAlignment="1">
      <alignment vertical="center" wrapText="1"/>
    </xf>
    <xf numFmtId="0" fontId="17" fillId="2" borderId="1" xfId="1"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17" fillId="2" borderId="6" xfId="1" applyFont="1" applyFill="1" applyBorder="1" applyAlignment="1">
      <alignment horizontal="center" vertical="center" wrapText="1"/>
    </xf>
    <xf numFmtId="0" fontId="14" fillId="7" borderId="5" xfId="0" applyFont="1" applyFill="1" applyBorder="1"/>
    <xf numFmtId="0" fontId="9" fillId="7" borderId="7" xfId="0" applyFont="1" applyFill="1" applyBorder="1" applyAlignment="1">
      <alignment vertical="center" wrapText="1"/>
    </xf>
    <xf numFmtId="0" fontId="9" fillId="7" borderId="2" xfId="0" applyFont="1" applyFill="1" applyBorder="1" applyAlignment="1">
      <alignment vertical="center" wrapText="1"/>
    </xf>
    <xf numFmtId="0" fontId="17" fillId="2" borderId="8" xfId="1" applyFont="1" applyFill="1" applyBorder="1" applyAlignment="1">
      <alignment horizontal="center" vertical="center" wrapText="1"/>
    </xf>
    <xf numFmtId="0" fontId="14" fillId="7" borderId="2" xfId="0" applyFont="1" applyFill="1" applyBorder="1"/>
    <xf numFmtId="0" fontId="9" fillId="7" borderId="9" xfId="0" applyFont="1" applyFill="1" applyBorder="1" applyAlignment="1">
      <alignment vertical="center" wrapText="1"/>
    </xf>
    <xf numFmtId="0" fontId="9" fillId="7" borderId="10" xfId="0" applyFont="1" applyFill="1" applyBorder="1" applyAlignment="1">
      <alignment vertical="center" wrapText="1"/>
    </xf>
    <xf numFmtId="0" fontId="17" fillId="2" borderId="11" xfId="1" applyFont="1" applyFill="1" applyBorder="1" applyAlignment="1">
      <alignment horizontal="center" vertical="center" wrapText="1"/>
    </xf>
    <xf numFmtId="0" fontId="14" fillId="7" borderId="10" xfId="0" applyFont="1" applyFill="1" applyBorder="1"/>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wrapText="1"/>
    </xf>
    <xf numFmtId="0" fontId="1" fillId="6" borderId="2" xfId="0" applyFont="1" applyFill="1" applyBorder="1" applyAlignment="1">
      <alignment horizontal="left" wrapText="1"/>
    </xf>
    <xf numFmtId="0" fontId="0" fillId="6" borderId="2" xfId="0" applyFill="1" applyBorder="1" applyAlignment="1">
      <alignment wrapText="1"/>
    </xf>
    <xf numFmtId="0" fontId="1" fillId="2" borderId="2" xfId="0" applyFont="1" applyFill="1" applyBorder="1" applyAlignment="1">
      <alignment horizontal="left" wrapText="1"/>
    </xf>
    <xf numFmtId="0" fontId="0" fillId="0" borderId="2" xfId="0" applyBorder="1" applyAlignment="1">
      <alignment wrapText="1"/>
    </xf>
    <xf numFmtId="0" fontId="0" fillId="0" borderId="2" xfId="0" applyBorder="1" applyAlignment="1">
      <alignment horizontal="left" wrapText="1"/>
    </xf>
    <xf numFmtId="0" fontId="0" fillId="6" borderId="2" xfId="0" applyFill="1" applyBorder="1"/>
    <xf numFmtId="0" fontId="0" fillId="0" borderId="2" xfId="0" quotePrefix="1" applyBorder="1" applyAlignment="1">
      <alignment wrapText="1"/>
    </xf>
    <xf numFmtId="0" fontId="0" fillId="6" borderId="2" xfId="0" applyFill="1" applyBorder="1" applyAlignment="1">
      <alignment horizontal="left" wrapText="1"/>
    </xf>
    <xf numFmtId="0" fontId="9" fillId="7" borderId="10" xfId="0" applyFont="1" applyFill="1" applyBorder="1" applyAlignment="1">
      <alignment horizontal="center"/>
    </xf>
    <xf numFmtId="0" fontId="9" fillId="7" borderId="2" xfId="0" applyFont="1" applyFill="1" applyBorder="1" applyAlignment="1">
      <alignment horizontal="center"/>
    </xf>
    <xf numFmtId="0" fontId="9" fillId="3" borderId="21" xfId="0" applyFont="1" applyFill="1" applyBorder="1" applyAlignment="1">
      <alignment horizontal="left"/>
    </xf>
    <xf numFmtId="0" fontId="9" fillId="7" borderId="3" xfId="0" applyFont="1" applyFill="1" applyBorder="1" applyAlignment="1">
      <alignment horizont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2" fillId="3" borderId="0" xfId="0" applyFont="1" applyFill="1" applyAlignment="1">
      <alignment horizontal="center" vertical="center"/>
    </xf>
    <xf numFmtId="0" fontId="0" fillId="2" borderId="0" xfId="0" applyFill="1" applyAlignment="1">
      <alignment horizontal="left" vertical="top" wrapText="1"/>
    </xf>
    <xf numFmtId="0" fontId="0" fillId="0" borderId="0" xfId="0" applyAlignment="1">
      <alignment horizontal="left" vertical="top"/>
    </xf>
    <xf numFmtId="0" fontId="4" fillId="8" borderId="0" xfId="0" applyFont="1" applyFill="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9" fillId="2" borderId="2" xfId="0" applyFont="1" applyFill="1" applyBorder="1" applyAlignment="1">
      <alignment horizontal="center"/>
    </xf>
    <xf numFmtId="0" fontId="9" fillId="2" borderId="10" xfId="0" applyFont="1" applyFill="1" applyBorder="1" applyAlignment="1">
      <alignment horizontal="center"/>
    </xf>
    <xf numFmtId="0" fontId="9" fillId="2" borderId="3" xfId="0" applyFont="1" applyFill="1" applyBorder="1" applyAlignment="1">
      <alignment horizontal="center"/>
    </xf>
    <xf numFmtId="0" fontId="9" fillId="2" borderId="2" xfId="0" applyFont="1" applyFill="1" applyBorder="1" applyAlignment="1">
      <alignment horizontal="center" wrapText="1"/>
    </xf>
    <xf numFmtId="0" fontId="12"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24" xfId="0" applyFont="1" applyBorder="1" applyAlignment="1">
      <alignment horizontal="center"/>
    </xf>
    <xf numFmtId="0" fontId="9" fillId="2" borderId="28" xfId="0" applyFont="1" applyFill="1" applyBorder="1" applyAlignment="1">
      <alignment horizontal="center"/>
    </xf>
    <xf numFmtId="0" fontId="9" fillId="2" borderId="29" xfId="0" applyFont="1" applyFill="1" applyBorder="1" applyAlignment="1">
      <alignment horizontal="center"/>
    </xf>
    <xf numFmtId="0" fontId="9" fillId="2" borderId="24" xfId="0" applyFont="1" applyFill="1" applyBorder="1" applyAlignment="1">
      <alignment horizontal="center"/>
    </xf>
    <xf numFmtId="0" fontId="9" fillId="2" borderId="2" xfId="0" applyFont="1" applyFill="1" applyBorder="1" applyAlignment="1">
      <alignment horizontal="left"/>
    </xf>
  </cellXfs>
  <cellStyles count="2">
    <cellStyle name="Hyperlink" xfId="1" builtinId="8"/>
    <cellStyle name="Standa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529166</xdr:colOff>
      <xdr:row>0</xdr:row>
      <xdr:rowOff>190500</xdr:rowOff>
    </xdr:from>
    <xdr:to>
      <xdr:col>2</xdr:col>
      <xdr:colOff>995891</xdr:colOff>
      <xdr:row>0</xdr:row>
      <xdr:rowOff>1524000</xdr:rowOff>
    </xdr:to>
    <xdr:pic>
      <xdr:nvPicPr>
        <xdr:cNvPr id="2" name="Afbeelding 1">
          <a:extLst>
            <a:ext uri="{FF2B5EF4-FFF2-40B4-BE49-F238E27FC236}">
              <a16:creationId xmlns:a16="http://schemas.microsoft.com/office/drawing/2014/main" id="{7C111C57-DEA6-4966-BBAD-AAB74F54E5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66" y="190500"/>
          <a:ext cx="466725" cy="1333500"/>
        </a:xfrm>
        <a:prstGeom prst="rect">
          <a:avLst/>
        </a:prstGeom>
        <a:noFill/>
        <a:ln w="9525">
          <a:noFill/>
          <a:miter lim="800000"/>
          <a:headEnd/>
          <a:tailEnd/>
        </a:ln>
      </xdr:spPr>
    </xdr:pic>
    <xdr:clientData/>
  </xdr:twoCellAnchor>
  <xdr:twoCellAnchor editAs="oneCell">
    <xdr:from>
      <xdr:col>2</xdr:col>
      <xdr:colOff>986366</xdr:colOff>
      <xdr:row>0</xdr:row>
      <xdr:rowOff>190500</xdr:rowOff>
    </xdr:from>
    <xdr:to>
      <xdr:col>4</xdr:col>
      <xdr:colOff>1178771</xdr:colOff>
      <xdr:row>0</xdr:row>
      <xdr:rowOff>1781175</xdr:rowOff>
    </xdr:to>
    <xdr:pic>
      <xdr:nvPicPr>
        <xdr:cNvPr id="3" name="Afbeelding 2">
          <a:extLst>
            <a:ext uri="{FF2B5EF4-FFF2-40B4-BE49-F238E27FC236}">
              <a16:creationId xmlns:a16="http://schemas.microsoft.com/office/drawing/2014/main" id="{623982C3-3186-4C90-AB3D-2CC49BFA7B25}"/>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13866" y="190500"/>
          <a:ext cx="2351405" cy="15906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nvirondec.com/library" TargetMode="External"/><Relationship Id="rId13" Type="http://schemas.openxmlformats.org/officeDocument/2006/relationships/hyperlink" Target="https://www.globallcadataaccess.org/" TargetMode="External"/><Relationship Id="rId18" Type="http://schemas.openxmlformats.org/officeDocument/2006/relationships/hyperlink" Target="https://app.electricitymaps.com/map/72h" TargetMode="External"/><Relationship Id="rId3" Type="http://schemas.openxmlformats.org/officeDocument/2006/relationships/hyperlink" Target="https://ce.nl/wp-content/uploads/2021/03/CE_Delft_190400_Klimaatimpact_afvalverwerkroutes_Nederland_Maart2021_DEF.pdf" TargetMode="External"/><Relationship Id="rId21" Type="http://schemas.openxmlformats.org/officeDocument/2006/relationships/hyperlink" Target="https://circularecology.com/embodied-carbon-footprint-database.html" TargetMode="External"/><Relationship Id="rId7" Type="http://schemas.openxmlformats.org/officeDocument/2006/relationships/hyperlink" Target="https://www.eco-platform.org/epd-data.html" TargetMode="External"/><Relationship Id="rId12" Type="http://schemas.openxmlformats.org/officeDocument/2006/relationships/hyperlink" Target="https://www.probas.umweltbundesamt.de/datenbank/" TargetMode="External"/><Relationship Id="rId17" Type="http://schemas.openxmlformats.org/officeDocument/2006/relationships/hyperlink" Target="https://lap3.nl/" TargetMode="External"/><Relationship Id="rId2" Type="http://schemas.openxmlformats.org/officeDocument/2006/relationships/hyperlink" Target="https://www.co2emissiefactoren.nl/lijst-emissiefactoren/" TargetMode="External"/><Relationship Id="rId16" Type="http://schemas.openxmlformats.org/officeDocument/2006/relationships/hyperlink" Target="https://publications.jrc.ec.europa.eu/repository/handle/JRC121213" TargetMode="External"/><Relationship Id="rId20" Type="http://schemas.openxmlformats.org/officeDocument/2006/relationships/hyperlink" Target="https://www.buildingtransparency.org/" TargetMode="External"/><Relationship Id="rId1" Type="http://schemas.openxmlformats.org/officeDocument/2006/relationships/hyperlink" Target="https://www.co2emissiefactoren.nl/lijst-emissiefactoren/" TargetMode="External"/><Relationship Id="rId6" Type="http://schemas.openxmlformats.org/officeDocument/2006/relationships/hyperlink" Target="https://ce.nl/wp-content/uploads/2023/01/CE_Delft_220327_CO2-winst_met_kunststofrecyclaat_DEF.pdf" TargetMode="External"/><Relationship Id="rId11" Type="http://schemas.openxmlformats.org/officeDocument/2006/relationships/hyperlink" Target="https://www.ecocostsvalue.com/data-tools-books/tool-in-excel/" TargetMode="External"/><Relationship Id="rId5" Type="http://schemas.openxmlformats.org/officeDocument/2006/relationships/hyperlink" Target="https://ce.nl/wp-content/uploads/2021/03/CE_Delft_190325_STREAM_Goedervervoer_2020_DEF_Versie2.pdf" TargetMode="External"/><Relationship Id="rId15" Type="http://schemas.openxmlformats.org/officeDocument/2006/relationships/hyperlink" Target="https://footprintdata.org/" TargetMode="External"/><Relationship Id="rId10" Type="http://schemas.openxmlformats.org/officeDocument/2006/relationships/hyperlink" Target="https://footprintcalc.org/" TargetMode="External"/><Relationship Id="rId19" Type="http://schemas.openxmlformats.org/officeDocument/2006/relationships/hyperlink" Target="https://dataviz.boavizta.org/" TargetMode="External"/><Relationship Id="rId4" Type="http://schemas.openxmlformats.org/officeDocument/2006/relationships/hyperlink" Target="https://milieudatabase.nl/nl/viewer/?category=category-3" TargetMode="External"/><Relationship Id="rId9" Type="http://schemas.openxmlformats.org/officeDocument/2006/relationships/hyperlink" Target="https://publications.jrc.ec.europa.eu/repository/handle/JRC134682" TargetMode="External"/><Relationship Id="rId14" Type="http://schemas.openxmlformats.org/officeDocument/2006/relationships/hyperlink" Target="https://nexus.openlca.or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vrd.nl/wp-content/uploads/2023/09/True-Price-onderzoek-oktober-2022.pdf" TargetMode="External"/><Relationship Id="rId13" Type="http://schemas.openxmlformats.org/officeDocument/2006/relationships/hyperlink" Target="https://www.nvrd.nl/wp-content/uploads/2023/09/True-Price-onderzoek-oktober-2022.pdf" TargetMode="External"/><Relationship Id="rId3" Type="http://schemas.openxmlformats.org/officeDocument/2006/relationships/hyperlink" Target="https://www.nvrd.nl/wp-content/uploads/2023/09/True-Price-onderzoek-oktober-2022.pdf" TargetMode="External"/><Relationship Id="rId7" Type="http://schemas.openxmlformats.org/officeDocument/2006/relationships/hyperlink" Target="https://www.nvrd.nl/wp-content/uploads/2023/09/True-Price-onderzoek-oktober-2022.pdf" TargetMode="External"/><Relationship Id="rId12" Type="http://schemas.openxmlformats.org/officeDocument/2006/relationships/hyperlink" Target="https://www.nvrd.nl/wp-content/uploads/2023/09/True-Price-onderzoek-oktober-2022.pdf" TargetMode="External"/><Relationship Id="rId2" Type="http://schemas.openxmlformats.org/officeDocument/2006/relationships/hyperlink" Target="https://ce.nl/wp-content/uploads/2021/03/CE_Delft_190400_Klimaatimpact_afvalverwerkroutes_Nederland_Maart2021_DEF.pdf" TargetMode="External"/><Relationship Id="rId16" Type="http://schemas.openxmlformats.org/officeDocument/2006/relationships/printerSettings" Target="../printerSettings/printerSettings2.bin"/><Relationship Id="rId1" Type="http://schemas.openxmlformats.org/officeDocument/2006/relationships/hyperlink" Target="https://ce.nl/wp-content/uploads/2021/03/CE_Delft_190400_Klimaatimpact_afvalverwerkroutes_Nederland_Maart2021_DEF.pdf" TargetMode="External"/><Relationship Id="rId6" Type="http://schemas.openxmlformats.org/officeDocument/2006/relationships/hyperlink" Target="https://www.nvrd.nl/wp-content/uploads/2023/09/True-Price-onderzoek-oktober-2022.pdf" TargetMode="External"/><Relationship Id="rId11" Type="http://schemas.openxmlformats.org/officeDocument/2006/relationships/hyperlink" Target="https://www.nvrd.nl/wp-content/uploads/2023/09/True-Price-onderzoek-oktober-2022.pdf" TargetMode="External"/><Relationship Id="rId5" Type="http://schemas.openxmlformats.org/officeDocument/2006/relationships/hyperlink" Target="https://www.nvrd.nl/wp-content/uploads/2023/09/True-Price-onderzoek-oktober-2022.pdf" TargetMode="External"/><Relationship Id="rId15" Type="http://schemas.openxmlformats.org/officeDocument/2006/relationships/hyperlink" Target="https://www.nvrd.nl/wp-content/uploads/2023/09/True-Price-onderzoek-oktober-2022.pdf" TargetMode="External"/><Relationship Id="rId10" Type="http://schemas.openxmlformats.org/officeDocument/2006/relationships/hyperlink" Target="https://www.nvrd.nl/wp-content/uploads/2023/09/True-Price-onderzoek-oktober-2022.pdf" TargetMode="External"/><Relationship Id="rId4" Type="http://schemas.openxmlformats.org/officeDocument/2006/relationships/hyperlink" Target="https://www.nvrd.nl/wp-content/uploads/2023/09/True-Price-onderzoek-oktober-2022.pdf" TargetMode="External"/><Relationship Id="rId9" Type="http://schemas.openxmlformats.org/officeDocument/2006/relationships/hyperlink" Target="https://www.nvrd.nl/wp-content/uploads/2023/09/True-Price-onderzoek-oktober-2022.pdf" TargetMode="External"/><Relationship Id="rId14" Type="http://schemas.openxmlformats.org/officeDocument/2006/relationships/hyperlink" Target="https://www.nvrd.nl/wp-content/uploads/2023/09/True-Price-onderzoek-oktober-2022.pdf"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ce.nl/wp-content/uploads/2021/03/CE_Delft_190400_Klimaatimpact_afvalverwerkroutes_Nederland_Maart2021_DEF.pdf" TargetMode="External"/><Relationship Id="rId1" Type="http://schemas.openxmlformats.org/officeDocument/2006/relationships/hyperlink" Target="https://ce.nl/wp-content/uploads/2021/03/CE_Delft_190400_Klimaatimpact_afvalverwerkroutes_Nederland_Maart2021_D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ABEBB-1C67-4819-9C6A-B8D3FAF225B2}">
  <dimension ref="A1:T118"/>
  <sheetViews>
    <sheetView tabSelected="1" zoomScale="90" zoomScaleNormal="90" workbookViewId="0"/>
  </sheetViews>
  <sheetFormatPr defaultColWidth="0" defaultRowHeight="15" zeroHeight="1" x14ac:dyDescent="0.25"/>
  <cols>
    <col min="1" max="1" width="41.140625" style="1" customWidth="1"/>
    <col min="2" max="2" width="20.7109375" style="1" customWidth="1"/>
    <col min="3" max="3" width="15.140625" style="1" customWidth="1"/>
    <col min="4" max="4" width="17.28515625" style="1" customWidth="1"/>
    <col min="5" max="5" width="20.7109375" style="1" customWidth="1"/>
    <col min="6" max="6" width="15.140625" style="1" customWidth="1"/>
    <col min="7" max="7" width="17" style="1" customWidth="1"/>
    <col min="8" max="16384" width="9.140625" style="1" hidden="1"/>
  </cols>
  <sheetData>
    <row r="1" spans="1:20" ht="150" customHeight="1" x14ac:dyDescent="0.25"/>
    <row r="2" spans="1:20" ht="18" x14ac:dyDescent="0.25">
      <c r="A2" s="25" t="s">
        <v>151</v>
      </c>
    </row>
    <row r="3" spans="1:20" x14ac:dyDescent="0.25"/>
    <row r="4" spans="1:20" x14ac:dyDescent="0.25">
      <c r="A4" s="26" t="s">
        <v>152</v>
      </c>
    </row>
    <row r="5" spans="1:20" x14ac:dyDescent="0.25">
      <c r="A5" s="26" t="s">
        <v>153</v>
      </c>
    </row>
    <row r="6" spans="1:20" x14ac:dyDescent="0.25">
      <c r="A6" s="26" t="s">
        <v>154</v>
      </c>
      <c r="I6" s="32"/>
      <c r="J6" s="32"/>
      <c r="K6" s="32"/>
      <c r="L6" s="32"/>
      <c r="M6" s="32"/>
      <c r="N6" s="32"/>
      <c r="O6" s="32"/>
      <c r="P6" s="32"/>
      <c r="Q6" s="32"/>
      <c r="R6" s="32"/>
      <c r="S6" s="32"/>
      <c r="T6" s="32"/>
    </row>
    <row r="7" spans="1:20" x14ac:dyDescent="0.25">
      <c r="A7" s="26"/>
      <c r="I7" s="32"/>
      <c r="J7" s="32"/>
      <c r="K7" s="32"/>
      <c r="L7" s="32"/>
      <c r="M7" s="32"/>
      <c r="N7" s="32"/>
      <c r="O7" s="32"/>
      <c r="P7" s="32"/>
      <c r="Q7" s="32"/>
      <c r="R7" s="32"/>
      <c r="S7" s="32"/>
      <c r="T7" s="32"/>
    </row>
    <row r="8" spans="1:20" x14ac:dyDescent="0.25">
      <c r="A8" s="26" t="s">
        <v>155</v>
      </c>
      <c r="I8" s="32"/>
      <c r="J8" s="32"/>
      <c r="K8" s="32"/>
      <c r="L8" s="32"/>
      <c r="M8" s="32"/>
      <c r="N8" s="32"/>
      <c r="O8" s="32"/>
      <c r="P8" s="32"/>
      <c r="Q8" s="32"/>
      <c r="R8" s="32"/>
      <c r="S8" s="32"/>
      <c r="T8" s="32"/>
    </row>
    <row r="9" spans="1:20" x14ac:dyDescent="0.25">
      <c r="A9" s="26" t="s">
        <v>156</v>
      </c>
      <c r="I9" s="32"/>
      <c r="J9" s="32"/>
      <c r="K9" s="32"/>
      <c r="L9" s="32"/>
      <c r="M9" s="32"/>
      <c r="N9" s="32"/>
      <c r="O9" s="32"/>
      <c r="P9" s="32"/>
      <c r="Q9" s="32"/>
      <c r="R9" s="32"/>
      <c r="S9" s="32"/>
      <c r="T9" s="32"/>
    </row>
    <row r="10" spans="1:20" x14ac:dyDescent="0.25">
      <c r="A10" s="26" t="s">
        <v>157</v>
      </c>
      <c r="I10" s="32"/>
      <c r="J10" s="32"/>
      <c r="K10" s="32"/>
      <c r="L10" s="32"/>
      <c r="M10" s="32"/>
      <c r="N10" s="32"/>
      <c r="O10" s="32"/>
      <c r="P10" s="32"/>
      <c r="Q10" s="32"/>
      <c r="R10" s="32"/>
      <c r="S10" s="32"/>
      <c r="T10" s="32"/>
    </row>
    <row r="11" spans="1:20" x14ac:dyDescent="0.25">
      <c r="A11" s="26"/>
      <c r="I11" s="32"/>
      <c r="J11" s="32"/>
      <c r="K11" s="32"/>
      <c r="L11" s="32"/>
      <c r="M11" s="32"/>
      <c r="N11" s="32"/>
      <c r="O11" s="32"/>
      <c r="P11" s="32"/>
      <c r="Q11" s="32"/>
      <c r="R11" s="32"/>
      <c r="S11" s="32"/>
      <c r="T11" s="32"/>
    </row>
    <row r="12" spans="1:20" x14ac:dyDescent="0.25">
      <c r="A12" s="26" t="s">
        <v>166</v>
      </c>
      <c r="B12" s="26"/>
      <c r="C12" s="26"/>
      <c r="F12" s="27"/>
      <c r="I12" s="32"/>
      <c r="J12" s="32"/>
      <c r="K12" s="32"/>
      <c r="L12" s="32"/>
      <c r="M12" s="32"/>
      <c r="N12" s="32"/>
      <c r="O12" s="32"/>
      <c r="P12" s="32"/>
      <c r="Q12" s="32"/>
      <c r="R12" s="32"/>
      <c r="S12" s="32"/>
      <c r="T12" s="32"/>
    </row>
    <row r="13" spans="1:20" x14ac:dyDescent="0.25">
      <c r="A13" s="26" t="s">
        <v>169</v>
      </c>
      <c r="B13" s="26"/>
      <c r="C13" s="26"/>
      <c r="D13" s="26"/>
      <c r="I13" s="32"/>
      <c r="J13" s="32"/>
      <c r="K13" s="32"/>
      <c r="L13" s="32"/>
      <c r="M13" s="32"/>
      <c r="N13" s="32"/>
      <c r="O13" s="32"/>
      <c r="P13" s="32"/>
      <c r="Q13" s="32"/>
      <c r="R13" s="32"/>
      <c r="S13" s="32"/>
      <c r="T13" s="32"/>
    </row>
    <row r="14" spans="1:20" x14ac:dyDescent="0.25">
      <c r="A14" s="26" t="s">
        <v>167</v>
      </c>
      <c r="B14" s="26"/>
      <c r="C14" s="26"/>
      <c r="D14" s="26"/>
      <c r="I14" s="32"/>
      <c r="J14" s="32"/>
      <c r="K14" s="32"/>
      <c r="L14" s="32"/>
      <c r="M14" s="32"/>
      <c r="N14" s="32"/>
      <c r="O14" s="32"/>
      <c r="P14" s="32"/>
      <c r="Q14" s="32"/>
      <c r="R14" s="32"/>
      <c r="S14" s="32"/>
      <c r="T14" s="32"/>
    </row>
    <row r="15" spans="1:20" x14ac:dyDescent="0.25">
      <c r="A15" s="26" t="s">
        <v>170</v>
      </c>
      <c r="B15" s="26"/>
      <c r="C15" s="26"/>
      <c r="D15" s="26"/>
      <c r="I15" s="32"/>
      <c r="J15" s="32"/>
      <c r="K15" s="32"/>
      <c r="L15" s="32"/>
      <c r="M15" s="32"/>
      <c r="N15" s="32"/>
      <c r="O15" s="32"/>
      <c r="P15" s="32"/>
      <c r="Q15" s="32"/>
      <c r="R15" s="32"/>
      <c r="S15" s="32"/>
      <c r="T15" s="32"/>
    </row>
    <row r="16" spans="1:20" x14ac:dyDescent="0.25">
      <c r="A16" s="26"/>
      <c r="B16" s="26"/>
      <c r="C16" s="26"/>
      <c r="D16" s="26"/>
      <c r="I16" s="32"/>
      <c r="J16" s="32"/>
      <c r="K16" s="32"/>
      <c r="L16" s="32"/>
      <c r="M16" s="32"/>
      <c r="N16" s="32"/>
      <c r="O16" s="32"/>
      <c r="P16" s="32"/>
      <c r="Q16" s="32"/>
      <c r="R16" s="32"/>
      <c r="S16" s="32"/>
      <c r="T16" s="32"/>
    </row>
    <row r="17" spans="1:20" ht="51.75" customHeight="1" x14ac:dyDescent="0.25">
      <c r="A17" s="33"/>
      <c r="B17" s="135" t="s">
        <v>0</v>
      </c>
      <c r="C17" s="135"/>
      <c r="D17" s="135"/>
      <c r="E17" s="135" t="s">
        <v>1</v>
      </c>
      <c r="F17" s="135"/>
      <c r="G17" s="135"/>
      <c r="I17" s="32"/>
      <c r="J17" s="32"/>
      <c r="K17" s="32"/>
      <c r="L17" s="32"/>
      <c r="M17" s="32"/>
      <c r="N17" s="32"/>
      <c r="O17" s="32"/>
      <c r="P17" s="32"/>
      <c r="Q17" s="32"/>
      <c r="R17" s="32"/>
      <c r="S17" s="32"/>
      <c r="T17" s="32"/>
    </row>
    <row r="18" spans="1:20" ht="30.75" customHeight="1" x14ac:dyDescent="0.25">
      <c r="A18" s="34" t="s">
        <v>2</v>
      </c>
      <c r="B18" s="136" t="s">
        <v>3</v>
      </c>
      <c r="C18" s="138"/>
      <c r="D18" s="138"/>
      <c r="E18" s="136" t="s">
        <v>4</v>
      </c>
      <c r="F18" s="136"/>
      <c r="G18" s="136"/>
      <c r="I18" s="32"/>
      <c r="J18" s="32"/>
      <c r="K18" s="32"/>
      <c r="L18" s="32"/>
      <c r="M18" s="32"/>
      <c r="N18" s="32"/>
      <c r="O18" s="32"/>
      <c r="P18" s="32"/>
      <c r="Q18" s="32"/>
      <c r="R18" s="32"/>
      <c r="S18" s="32"/>
      <c r="T18" s="32"/>
    </row>
    <row r="19" spans="1:20" x14ac:dyDescent="0.25">
      <c r="A19" s="103" t="s">
        <v>5</v>
      </c>
      <c r="B19" s="138"/>
      <c r="C19" s="138"/>
      <c r="D19" s="138"/>
      <c r="E19" s="138"/>
      <c r="F19" s="138"/>
      <c r="G19" s="138"/>
      <c r="I19" s="32"/>
      <c r="J19" s="32"/>
      <c r="K19" s="32"/>
      <c r="L19" s="32"/>
      <c r="M19" s="32"/>
      <c r="N19" s="32"/>
      <c r="O19" s="32"/>
      <c r="P19" s="32"/>
      <c r="Q19" s="32"/>
      <c r="R19" s="32"/>
      <c r="S19" s="32"/>
      <c r="T19" s="32"/>
    </row>
    <row r="20" spans="1:20" ht="69.75" customHeight="1" x14ac:dyDescent="0.25">
      <c r="A20" s="103" t="s">
        <v>30</v>
      </c>
      <c r="B20" s="137"/>
      <c r="C20" s="137"/>
      <c r="D20" s="137"/>
      <c r="E20" s="137"/>
      <c r="F20" s="137"/>
      <c r="G20" s="137"/>
      <c r="I20" s="32"/>
      <c r="J20" s="32"/>
      <c r="K20" s="32"/>
      <c r="L20" s="32"/>
      <c r="M20" s="32"/>
      <c r="N20" s="32"/>
      <c r="O20" s="32"/>
      <c r="P20" s="32"/>
      <c r="Q20" s="32"/>
      <c r="R20" s="32"/>
      <c r="S20" s="32"/>
      <c r="T20" s="32"/>
    </row>
    <row r="21" spans="1:20" x14ac:dyDescent="0.25">
      <c r="I21" s="32"/>
      <c r="J21" s="32"/>
      <c r="K21" s="32"/>
      <c r="L21" s="32"/>
      <c r="M21" s="32"/>
      <c r="N21" s="32"/>
      <c r="O21" s="32"/>
      <c r="P21" s="32"/>
      <c r="Q21" s="32"/>
      <c r="R21" s="32"/>
      <c r="S21" s="32"/>
      <c r="T21" s="32"/>
    </row>
    <row r="22" spans="1:20" ht="26.25" thickBot="1" x14ac:dyDescent="0.3">
      <c r="A22" s="104" t="s">
        <v>6</v>
      </c>
      <c r="B22" s="36" t="s">
        <v>7</v>
      </c>
      <c r="C22" s="37" t="s">
        <v>8</v>
      </c>
      <c r="D22" s="38" t="s">
        <v>9</v>
      </c>
      <c r="E22" s="36" t="s">
        <v>7</v>
      </c>
      <c r="F22" s="37" t="s">
        <v>8</v>
      </c>
      <c r="G22" s="38" t="s">
        <v>9</v>
      </c>
      <c r="I22" s="32"/>
      <c r="J22" s="32"/>
      <c r="K22" s="32"/>
      <c r="L22" s="32"/>
      <c r="M22" s="32"/>
      <c r="N22" s="32"/>
      <c r="O22" s="32"/>
      <c r="P22" s="32"/>
      <c r="Q22" s="32"/>
      <c r="R22" s="32"/>
      <c r="S22" s="32"/>
      <c r="T22" s="32"/>
    </row>
    <row r="23" spans="1:20" ht="15.75" customHeight="1" x14ac:dyDescent="0.25">
      <c r="A23" s="132" t="s">
        <v>10</v>
      </c>
      <c r="B23" s="105"/>
      <c r="C23" s="106"/>
      <c r="D23" s="107">
        <v>1</v>
      </c>
      <c r="E23" s="105"/>
      <c r="F23" s="108"/>
      <c r="G23" s="107">
        <v>31</v>
      </c>
      <c r="I23" s="32"/>
      <c r="J23" s="32"/>
      <c r="K23" s="32"/>
      <c r="L23" s="32"/>
      <c r="M23" s="32"/>
      <c r="N23" s="32"/>
      <c r="O23" s="32"/>
      <c r="P23" s="32"/>
      <c r="Q23" s="32"/>
      <c r="R23" s="32"/>
      <c r="S23" s="32"/>
      <c r="T23" s="32"/>
    </row>
    <row r="24" spans="1:20" x14ac:dyDescent="0.25">
      <c r="A24" s="133"/>
      <c r="B24" s="109"/>
      <c r="C24" s="110"/>
      <c r="D24" s="111">
        <v>2</v>
      </c>
      <c r="E24" s="109"/>
      <c r="F24" s="112"/>
      <c r="G24" s="111">
        <v>32</v>
      </c>
      <c r="I24" s="32"/>
      <c r="J24" s="32"/>
      <c r="K24" s="32"/>
      <c r="L24" s="32"/>
      <c r="M24" s="32"/>
      <c r="N24" s="32"/>
      <c r="O24" s="32"/>
      <c r="P24" s="32"/>
      <c r="Q24" s="32"/>
      <c r="R24" s="32"/>
      <c r="S24" s="32"/>
      <c r="T24" s="32"/>
    </row>
    <row r="25" spans="1:20" x14ac:dyDescent="0.25">
      <c r="A25" s="133"/>
      <c r="B25" s="109"/>
      <c r="C25" s="110"/>
      <c r="D25" s="111">
        <v>3</v>
      </c>
      <c r="E25" s="109"/>
      <c r="F25" s="112"/>
      <c r="G25" s="111">
        <v>33</v>
      </c>
      <c r="I25" s="32"/>
      <c r="J25" s="32"/>
      <c r="K25" s="32"/>
      <c r="L25" s="32"/>
      <c r="M25" s="32"/>
      <c r="N25" s="32"/>
      <c r="O25" s="32"/>
      <c r="P25" s="32"/>
      <c r="Q25" s="32"/>
      <c r="R25" s="32"/>
      <c r="S25" s="32"/>
      <c r="T25" s="32"/>
    </row>
    <row r="26" spans="1:20" x14ac:dyDescent="0.25">
      <c r="A26" s="133"/>
      <c r="B26" s="109"/>
      <c r="C26" s="110"/>
      <c r="D26" s="111">
        <v>4</v>
      </c>
      <c r="E26" s="109"/>
      <c r="F26" s="112"/>
      <c r="G26" s="111">
        <v>34</v>
      </c>
      <c r="I26" s="32"/>
      <c r="J26" s="32"/>
      <c r="K26" s="32"/>
      <c r="L26" s="32"/>
      <c r="M26" s="32"/>
      <c r="N26" s="32"/>
      <c r="O26" s="32"/>
      <c r="P26" s="32"/>
      <c r="Q26" s="32"/>
      <c r="R26" s="32"/>
      <c r="S26" s="32"/>
      <c r="T26" s="32"/>
    </row>
    <row r="27" spans="1:20" ht="15.75" thickBot="1" x14ac:dyDescent="0.3">
      <c r="A27" s="134"/>
      <c r="B27" s="113"/>
      <c r="C27" s="114"/>
      <c r="D27" s="115">
        <v>5</v>
      </c>
      <c r="E27" s="113"/>
      <c r="F27" s="116"/>
      <c r="G27" s="115">
        <v>35</v>
      </c>
    </row>
    <row r="28" spans="1:20" x14ac:dyDescent="0.25">
      <c r="A28" s="132" t="s">
        <v>11</v>
      </c>
      <c r="B28" s="105"/>
      <c r="C28" s="106"/>
      <c r="D28" s="107">
        <v>6</v>
      </c>
      <c r="E28" s="105"/>
      <c r="F28" s="108"/>
      <c r="G28" s="107">
        <v>36</v>
      </c>
    </row>
    <row r="29" spans="1:20" x14ac:dyDescent="0.25">
      <c r="A29" s="133"/>
      <c r="B29" s="109"/>
      <c r="C29" s="110"/>
      <c r="D29" s="111">
        <v>7</v>
      </c>
      <c r="E29" s="109"/>
      <c r="F29" s="112"/>
      <c r="G29" s="111">
        <v>37</v>
      </c>
    </row>
    <row r="30" spans="1:20" x14ac:dyDescent="0.25">
      <c r="A30" s="133"/>
      <c r="B30" s="109"/>
      <c r="C30" s="110"/>
      <c r="D30" s="111">
        <v>8</v>
      </c>
      <c r="E30" s="109"/>
      <c r="F30" s="112"/>
      <c r="G30" s="111">
        <v>38</v>
      </c>
    </row>
    <row r="31" spans="1:20" x14ac:dyDescent="0.25">
      <c r="A31" s="133"/>
      <c r="B31" s="109"/>
      <c r="C31" s="110"/>
      <c r="D31" s="111">
        <v>9</v>
      </c>
      <c r="E31" s="109"/>
      <c r="F31" s="112"/>
      <c r="G31" s="111">
        <v>39</v>
      </c>
    </row>
    <row r="32" spans="1:20" ht="15.75" thickBot="1" x14ac:dyDescent="0.3">
      <c r="A32" s="134"/>
      <c r="B32" s="113"/>
      <c r="C32" s="114"/>
      <c r="D32" s="115">
        <v>10</v>
      </c>
      <c r="E32" s="113"/>
      <c r="F32" s="116"/>
      <c r="G32" s="115">
        <v>40</v>
      </c>
    </row>
    <row r="33" spans="1:7" x14ac:dyDescent="0.25">
      <c r="A33" s="132" t="s">
        <v>12</v>
      </c>
      <c r="B33" s="105"/>
      <c r="C33" s="106"/>
      <c r="D33" s="107">
        <v>11</v>
      </c>
      <c r="E33" s="105"/>
      <c r="F33" s="108"/>
      <c r="G33" s="107">
        <v>41</v>
      </c>
    </row>
    <row r="34" spans="1:7" x14ac:dyDescent="0.25">
      <c r="A34" s="133"/>
      <c r="B34" s="109"/>
      <c r="C34" s="110"/>
      <c r="D34" s="111">
        <v>12</v>
      </c>
      <c r="E34" s="109"/>
      <c r="F34" s="112"/>
      <c r="G34" s="111">
        <v>42</v>
      </c>
    </row>
    <row r="35" spans="1:7" x14ac:dyDescent="0.25">
      <c r="A35" s="133"/>
      <c r="B35" s="109"/>
      <c r="C35" s="110"/>
      <c r="D35" s="111">
        <v>13</v>
      </c>
      <c r="E35" s="109"/>
      <c r="F35" s="112"/>
      <c r="G35" s="111">
        <v>43</v>
      </c>
    </row>
    <row r="36" spans="1:7" x14ac:dyDescent="0.25">
      <c r="A36" s="133"/>
      <c r="B36" s="109"/>
      <c r="C36" s="110"/>
      <c r="D36" s="111">
        <v>14</v>
      </c>
      <c r="E36" s="109"/>
      <c r="F36" s="112"/>
      <c r="G36" s="111">
        <v>44</v>
      </c>
    </row>
    <row r="37" spans="1:7" ht="15.75" thickBot="1" x14ac:dyDescent="0.3">
      <c r="A37" s="134"/>
      <c r="B37" s="113"/>
      <c r="C37" s="114"/>
      <c r="D37" s="115">
        <v>15</v>
      </c>
      <c r="E37" s="113"/>
      <c r="F37" s="116"/>
      <c r="G37" s="115">
        <v>45</v>
      </c>
    </row>
    <row r="38" spans="1:7" x14ac:dyDescent="0.25">
      <c r="A38" s="132" t="s">
        <v>13</v>
      </c>
      <c r="B38" s="105"/>
      <c r="C38" s="106"/>
      <c r="D38" s="107">
        <v>16</v>
      </c>
      <c r="E38" s="105"/>
      <c r="F38" s="108"/>
      <c r="G38" s="107">
        <v>46</v>
      </c>
    </row>
    <row r="39" spans="1:7" x14ac:dyDescent="0.25">
      <c r="A39" s="133"/>
      <c r="B39" s="109"/>
      <c r="C39" s="110"/>
      <c r="D39" s="111">
        <v>17</v>
      </c>
      <c r="E39" s="109"/>
      <c r="F39" s="112"/>
      <c r="G39" s="111">
        <v>47</v>
      </c>
    </row>
    <row r="40" spans="1:7" x14ac:dyDescent="0.25">
      <c r="A40" s="133"/>
      <c r="B40" s="109"/>
      <c r="C40" s="110"/>
      <c r="D40" s="111">
        <v>18</v>
      </c>
      <c r="E40" s="109"/>
      <c r="F40" s="112"/>
      <c r="G40" s="111">
        <v>48</v>
      </c>
    </row>
    <row r="41" spans="1:7" x14ac:dyDescent="0.25">
      <c r="A41" s="133"/>
      <c r="B41" s="109"/>
      <c r="C41" s="110"/>
      <c r="D41" s="111">
        <v>19</v>
      </c>
      <c r="E41" s="109"/>
      <c r="F41" s="112"/>
      <c r="G41" s="111">
        <v>49</v>
      </c>
    </row>
    <row r="42" spans="1:7" ht="15.75" thickBot="1" x14ac:dyDescent="0.3">
      <c r="A42" s="134"/>
      <c r="B42" s="113"/>
      <c r="C42" s="114"/>
      <c r="D42" s="115">
        <v>20</v>
      </c>
      <c r="E42" s="113"/>
      <c r="F42" s="116"/>
      <c r="G42" s="115">
        <v>50</v>
      </c>
    </row>
    <row r="43" spans="1:7" x14ac:dyDescent="0.25">
      <c r="A43" s="132" t="s">
        <v>14</v>
      </c>
      <c r="B43" s="105"/>
      <c r="C43" s="106"/>
      <c r="D43" s="107">
        <v>21</v>
      </c>
      <c r="E43" s="105"/>
      <c r="F43" s="108"/>
      <c r="G43" s="107">
        <v>51</v>
      </c>
    </row>
    <row r="44" spans="1:7" x14ac:dyDescent="0.25">
      <c r="A44" s="133"/>
      <c r="B44" s="109"/>
      <c r="C44" s="110"/>
      <c r="D44" s="111">
        <v>22</v>
      </c>
      <c r="E44" s="109"/>
      <c r="F44" s="112"/>
      <c r="G44" s="111">
        <v>52</v>
      </c>
    </row>
    <row r="45" spans="1:7" x14ac:dyDescent="0.25">
      <c r="A45" s="133"/>
      <c r="B45" s="109"/>
      <c r="C45" s="110"/>
      <c r="D45" s="111">
        <v>23</v>
      </c>
      <c r="E45" s="109"/>
      <c r="F45" s="112"/>
      <c r="G45" s="111">
        <v>53</v>
      </c>
    </row>
    <row r="46" spans="1:7" x14ac:dyDescent="0.25">
      <c r="A46" s="133"/>
      <c r="B46" s="109"/>
      <c r="C46" s="110"/>
      <c r="D46" s="111">
        <v>24</v>
      </c>
      <c r="E46" s="109"/>
      <c r="F46" s="112"/>
      <c r="G46" s="111">
        <v>54</v>
      </c>
    </row>
    <row r="47" spans="1:7" ht="15.75" thickBot="1" x14ac:dyDescent="0.3">
      <c r="A47" s="134"/>
      <c r="B47" s="113"/>
      <c r="C47" s="114"/>
      <c r="D47" s="115">
        <v>25</v>
      </c>
      <c r="E47" s="113"/>
      <c r="F47" s="116"/>
      <c r="G47" s="115">
        <v>55</v>
      </c>
    </row>
    <row r="48" spans="1:7" x14ac:dyDescent="0.25">
      <c r="A48" s="132" t="s">
        <v>15</v>
      </c>
      <c r="B48" s="105"/>
      <c r="C48" s="106"/>
      <c r="D48" s="107">
        <v>26</v>
      </c>
      <c r="E48" s="105"/>
      <c r="F48" s="108"/>
      <c r="G48" s="107">
        <v>56</v>
      </c>
    </row>
    <row r="49" spans="1:7" x14ac:dyDescent="0.25">
      <c r="A49" s="133"/>
      <c r="B49" s="109"/>
      <c r="C49" s="110"/>
      <c r="D49" s="111">
        <v>27</v>
      </c>
      <c r="E49" s="109"/>
      <c r="F49" s="112"/>
      <c r="G49" s="111">
        <v>57</v>
      </c>
    </row>
    <row r="50" spans="1:7" x14ac:dyDescent="0.25">
      <c r="A50" s="133"/>
      <c r="B50" s="109"/>
      <c r="C50" s="110"/>
      <c r="D50" s="111">
        <v>28</v>
      </c>
      <c r="E50" s="109"/>
      <c r="F50" s="112"/>
      <c r="G50" s="111">
        <v>58</v>
      </c>
    </row>
    <row r="51" spans="1:7" x14ac:dyDescent="0.25">
      <c r="A51" s="133"/>
      <c r="B51" s="109"/>
      <c r="C51" s="110"/>
      <c r="D51" s="111">
        <v>29</v>
      </c>
      <c r="E51" s="109"/>
      <c r="F51" s="112"/>
      <c r="G51" s="111">
        <v>59</v>
      </c>
    </row>
    <row r="52" spans="1:7" ht="15.75" thickBot="1" x14ac:dyDescent="0.3">
      <c r="A52" s="134"/>
      <c r="B52" s="113"/>
      <c r="C52" s="114"/>
      <c r="D52" s="115">
        <v>30</v>
      </c>
      <c r="E52" s="113"/>
      <c r="F52" s="116"/>
      <c r="G52" s="115">
        <v>60</v>
      </c>
    </row>
    <row r="53" spans="1:7" x14ac:dyDescent="0.25"/>
    <row r="54" spans="1:7" x14ac:dyDescent="0.25">
      <c r="A54" s="84" t="s">
        <v>16</v>
      </c>
      <c r="B54" s="84"/>
      <c r="C54" s="84">
        <f>SUM(C23:C52)</f>
        <v>0</v>
      </c>
      <c r="D54" s="84" t="s">
        <v>17</v>
      </c>
      <c r="E54" s="84"/>
      <c r="F54" s="84">
        <f>SUM(F23:F52)</f>
        <v>0</v>
      </c>
      <c r="G54" s="84" t="s">
        <v>17</v>
      </c>
    </row>
    <row r="55" spans="1:7" x14ac:dyDescent="0.25">
      <c r="A55" s="85" t="s">
        <v>18</v>
      </c>
      <c r="B55" s="85"/>
      <c r="C55" s="86" t="e">
        <f>C54/F54</f>
        <v>#DIV/0!</v>
      </c>
      <c r="D55" s="86"/>
      <c r="E55" s="85"/>
      <c r="F55" s="86">
        <v>1</v>
      </c>
      <c r="G55" s="87"/>
    </row>
    <row r="56" spans="1:7" x14ac:dyDescent="0.25"/>
    <row r="57" spans="1:7" ht="15.75" thickBot="1" x14ac:dyDescent="0.3"/>
    <row r="58" spans="1:7" ht="15.75" thickBot="1" x14ac:dyDescent="0.3">
      <c r="A58" s="59" t="s">
        <v>9</v>
      </c>
      <c r="B58" s="130" t="s">
        <v>19</v>
      </c>
      <c r="C58" s="130"/>
      <c r="D58" s="130"/>
      <c r="E58" s="130"/>
      <c r="F58" s="130"/>
      <c r="G58" s="60" t="s">
        <v>20</v>
      </c>
    </row>
    <row r="59" spans="1:7" x14ac:dyDescent="0.25">
      <c r="A59" s="61">
        <v>1</v>
      </c>
      <c r="B59" s="131"/>
      <c r="C59" s="131"/>
      <c r="D59" s="131"/>
      <c r="E59" s="131"/>
      <c r="F59" s="131"/>
      <c r="G59" s="100"/>
    </row>
    <row r="60" spans="1:7" x14ac:dyDescent="0.25">
      <c r="A60" s="64">
        <v>2</v>
      </c>
      <c r="B60" s="129"/>
      <c r="C60" s="129"/>
      <c r="D60" s="129"/>
      <c r="E60" s="129"/>
      <c r="F60" s="129"/>
      <c r="G60" s="101"/>
    </row>
    <row r="61" spans="1:7" x14ac:dyDescent="0.25">
      <c r="A61" s="64">
        <v>3</v>
      </c>
      <c r="B61" s="129"/>
      <c r="C61" s="129"/>
      <c r="D61" s="129"/>
      <c r="E61" s="129"/>
      <c r="F61" s="129"/>
      <c r="G61" s="101"/>
    </row>
    <row r="62" spans="1:7" x14ac:dyDescent="0.25">
      <c r="A62" s="64">
        <v>4</v>
      </c>
      <c r="B62" s="129"/>
      <c r="C62" s="129"/>
      <c r="D62" s="129"/>
      <c r="E62" s="129"/>
      <c r="F62" s="129"/>
      <c r="G62" s="101"/>
    </row>
    <row r="63" spans="1:7" x14ac:dyDescent="0.25">
      <c r="A63" s="64">
        <v>5</v>
      </c>
      <c r="B63" s="129"/>
      <c r="C63" s="129"/>
      <c r="D63" s="129"/>
      <c r="E63" s="129"/>
      <c r="F63" s="129"/>
      <c r="G63" s="101"/>
    </row>
    <row r="64" spans="1:7" x14ac:dyDescent="0.25">
      <c r="A64" s="64">
        <v>6</v>
      </c>
      <c r="B64" s="129"/>
      <c r="C64" s="129"/>
      <c r="D64" s="129"/>
      <c r="E64" s="129"/>
      <c r="F64" s="129"/>
      <c r="G64" s="101"/>
    </row>
    <row r="65" spans="1:7" x14ac:dyDescent="0.25">
      <c r="A65" s="64">
        <v>7</v>
      </c>
      <c r="B65" s="129"/>
      <c r="C65" s="129"/>
      <c r="D65" s="129"/>
      <c r="E65" s="129"/>
      <c r="F65" s="129"/>
      <c r="G65" s="101"/>
    </row>
    <row r="66" spans="1:7" x14ac:dyDescent="0.25">
      <c r="A66" s="64">
        <v>8</v>
      </c>
      <c r="B66" s="129"/>
      <c r="C66" s="129"/>
      <c r="D66" s="129"/>
      <c r="E66" s="129"/>
      <c r="F66" s="129"/>
      <c r="G66" s="101"/>
    </row>
    <row r="67" spans="1:7" x14ac:dyDescent="0.25">
      <c r="A67" s="64">
        <v>9</v>
      </c>
      <c r="B67" s="129"/>
      <c r="C67" s="129"/>
      <c r="D67" s="129"/>
      <c r="E67" s="129"/>
      <c r="F67" s="129"/>
      <c r="G67" s="101"/>
    </row>
    <row r="68" spans="1:7" x14ac:dyDescent="0.25">
      <c r="A68" s="64">
        <v>10</v>
      </c>
      <c r="B68" s="129"/>
      <c r="C68" s="129"/>
      <c r="D68" s="129"/>
      <c r="E68" s="129"/>
      <c r="F68" s="129"/>
      <c r="G68" s="101"/>
    </row>
    <row r="69" spans="1:7" x14ac:dyDescent="0.25">
      <c r="A69" s="64">
        <v>11</v>
      </c>
      <c r="B69" s="129"/>
      <c r="C69" s="129"/>
      <c r="D69" s="129"/>
      <c r="E69" s="129"/>
      <c r="F69" s="129"/>
      <c r="G69" s="101"/>
    </row>
    <row r="70" spans="1:7" x14ac:dyDescent="0.25">
      <c r="A70" s="64">
        <v>12</v>
      </c>
      <c r="B70" s="129"/>
      <c r="C70" s="129"/>
      <c r="D70" s="129"/>
      <c r="E70" s="129"/>
      <c r="F70" s="129"/>
      <c r="G70" s="101"/>
    </row>
    <row r="71" spans="1:7" x14ac:dyDescent="0.25">
      <c r="A71" s="64">
        <v>13</v>
      </c>
      <c r="B71" s="129"/>
      <c r="C71" s="129"/>
      <c r="D71" s="129"/>
      <c r="E71" s="129"/>
      <c r="F71" s="129"/>
      <c r="G71" s="101"/>
    </row>
    <row r="72" spans="1:7" x14ac:dyDescent="0.25">
      <c r="A72" s="64">
        <v>14</v>
      </c>
      <c r="B72" s="129"/>
      <c r="C72" s="129"/>
      <c r="D72" s="129"/>
      <c r="E72" s="129"/>
      <c r="F72" s="129"/>
      <c r="G72" s="101"/>
    </row>
    <row r="73" spans="1:7" x14ac:dyDescent="0.25">
      <c r="A73" s="64">
        <v>15</v>
      </c>
      <c r="B73" s="129"/>
      <c r="C73" s="129"/>
      <c r="D73" s="129"/>
      <c r="E73" s="129"/>
      <c r="F73" s="129"/>
      <c r="G73" s="101"/>
    </row>
    <row r="74" spans="1:7" x14ac:dyDescent="0.25">
      <c r="A74" s="64">
        <v>16</v>
      </c>
      <c r="B74" s="129"/>
      <c r="C74" s="129"/>
      <c r="D74" s="129"/>
      <c r="E74" s="129"/>
      <c r="F74" s="129"/>
      <c r="G74" s="101"/>
    </row>
    <row r="75" spans="1:7" x14ac:dyDescent="0.25">
      <c r="A75" s="64">
        <v>17</v>
      </c>
      <c r="B75" s="129"/>
      <c r="C75" s="129"/>
      <c r="D75" s="129"/>
      <c r="E75" s="129"/>
      <c r="F75" s="129"/>
      <c r="G75" s="101"/>
    </row>
    <row r="76" spans="1:7" x14ac:dyDescent="0.25">
      <c r="A76" s="64">
        <v>18</v>
      </c>
      <c r="B76" s="129"/>
      <c r="C76" s="129"/>
      <c r="D76" s="129"/>
      <c r="E76" s="129"/>
      <c r="F76" s="129"/>
      <c r="G76" s="101"/>
    </row>
    <row r="77" spans="1:7" x14ac:dyDescent="0.25">
      <c r="A77" s="64">
        <v>19</v>
      </c>
      <c r="B77" s="129"/>
      <c r="C77" s="129"/>
      <c r="D77" s="129"/>
      <c r="E77" s="129"/>
      <c r="F77" s="129"/>
      <c r="G77" s="101"/>
    </row>
    <row r="78" spans="1:7" x14ac:dyDescent="0.25">
      <c r="A78" s="64">
        <v>20</v>
      </c>
      <c r="B78" s="129"/>
      <c r="C78" s="129"/>
      <c r="D78" s="129"/>
      <c r="E78" s="129"/>
      <c r="F78" s="129"/>
      <c r="G78" s="101"/>
    </row>
    <row r="79" spans="1:7" x14ac:dyDescent="0.25">
      <c r="A79" s="64">
        <v>21</v>
      </c>
      <c r="B79" s="129"/>
      <c r="C79" s="129"/>
      <c r="D79" s="129"/>
      <c r="E79" s="129"/>
      <c r="F79" s="129"/>
      <c r="G79" s="101"/>
    </row>
    <row r="80" spans="1:7" x14ac:dyDescent="0.25">
      <c r="A80" s="64">
        <v>22</v>
      </c>
      <c r="B80" s="129"/>
      <c r="C80" s="129"/>
      <c r="D80" s="129"/>
      <c r="E80" s="129"/>
      <c r="F80" s="129"/>
      <c r="G80" s="101"/>
    </row>
    <row r="81" spans="1:7" x14ac:dyDescent="0.25">
      <c r="A81" s="64">
        <v>23</v>
      </c>
      <c r="B81" s="129"/>
      <c r="C81" s="129"/>
      <c r="D81" s="129"/>
      <c r="E81" s="129"/>
      <c r="F81" s="129"/>
      <c r="G81" s="101"/>
    </row>
    <row r="82" spans="1:7" x14ac:dyDescent="0.25">
      <c r="A82" s="64">
        <v>24</v>
      </c>
      <c r="B82" s="129"/>
      <c r="C82" s="129"/>
      <c r="D82" s="129"/>
      <c r="E82" s="129"/>
      <c r="F82" s="129"/>
      <c r="G82" s="101"/>
    </row>
    <row r="83" spans="1:7" x14ac:dyDescent="0.25">
      <c r="A83" s="64">
        <v>25</v>
      </c>
      <c r="B83" s="129"/>
      <c r="C83" s="129"/>
      <c r="D83" s="129"/>
      <c r="E83" s="129"/>
      <c r="F83" s="129"/>
      <c r="G83" s="101"/>
    </row>
    <row r="84" spans="1:7" x14ac:dyDescent="0.25">
      <c r="A84" s="64">
        <v>26</v>
      </c>
      <c r="B84" s="129"/>
      <c r="C84" s="129"/>
      <c r="D84" s="129"/>
      <c r="E84" s="129"/>
      <c r="F84" s="129"/>
      <c r="G84" s="101"/>
    </row>
    <row r="85" spans="1:7" x14ac:dyDescent="0.25">
      <c r="A85" s="64">
        <v>27</v>
      </c>
      <c r="B85" s="129"/>
      <c r="C85" s="129"/>
      <c r="D85" s="129"/>
      <c r="E85" s="129"/>
      <c r="F85" s="129"/>
      <c r="G85" s="101"/>
    </row>
    <row r="86" spans="1:7" x14ac:dyDescent="0.25">
      <c r="A86" s="64">
        <v>28</v>
      </c>
      <c r="B86" s="129"/>
      <c r="C86" s="129"/>
      <c r="D86" s="129"/>
      <c r="E86" s="129"/>
      <c r="F86" s="129"/>
      <c r="G86" s="101"/>
    </row>
    <row r="87" spans="1:7" x14ac:dyDescent="0.25">
      <c r="A87" s="64">
        <v>29</v>
      </c>
      <c r="B87" s="129"/>
      <c r="C87" s="129"/>
      <c r="D87" s="129"/>
      <c r="E87" s="129"/>
      <c r="F87" s="129"/>
      <c r="G87" s="101"/>
    </row>
    <row r="88" spans="1:7" x14ac:dyDescent="0.25">
      <c r="A88" s="64">
        <v>30</v>
      </c>
      <c r="B88" s="129"/>
      <c r="C88" s="129"/>
      <c r="D88" s="129"/>
      <c r="E88" s="129"/>
      <c r="F88" s="129"/>
      <c r="G88" s="101"/>
    </row>
    <row r="89" spans="1:7" x14ac:dyDescent="0.25">
      <c r="A89" s="64">
        <v>31</v>
      </c>
      <c r="B89" s="129"/>
      <c r="C89" s="129"/>
      <c r="D89" s="129"/>
      <c r="E89" s="129"/>
      <c r="F89" s="129"/>
      <c r="G89" s="101"/>
    </row>
    <row r="90" spans="1:7" x14ac:dyDescent="0.25">
      <c r="A90" s="64">
        <v>32</v>
      </c>
      <c r="B90" s="129"/>
      <c r="C90" s="129"/>
      <c r="D90" s="129"/>
      <c r="E90" s="129"/>
      <c r="F90" s="129"/>
      <c r="G90" s="101"/>
    </row>
    <row r="91" spans="1:7" x14ac:dyDescent="0.25">
      <c r="A91" s="64">
        <v>33</v>
      </c>
      <c r="B91" s="129"/>
      <c r="C91" s="129"/>
      <c r="D91" s="129"/>
      <c r="E91" s="129"/>
      <c r="F91" s="129"/>
      <c r="G91" s="101"/>
    </row>
    <row r="92" spans="1:7" x14ac:dyDescent="0.25">
      <c r="A92" s="64">
        <v>34</v>
      </c>
      <c r="B92" s="129"/>
      <c r="C92" s="129"/>
      <c r="D92" s="129"/>
      <c r="E92" s="129"/>
      <c r="F92" s="129"/>
      <c r="G92" s="101"/>
    </row>
    <row r="93" spans="1:7" x14ac:dyDescent="0.25">
      <c r="A93" s="64">
        <v>35</v>
      </c>
      <c r="B93" s="129"/>
      <c r="C93" s="129"/>
      <c r="D93" s="129"/>
      <c r="E93" s="129"/>
      <c r="F93" s="129"/>
      <c r="G93" s="101"/>
    </row>
    <row r="94" spans="1:7" x14ac:dyDescent="0.25">
      <c r="A94" s="64">
        <v>36</v>
      </c>
      <c r="B94" s="129"/>
      <c r="C94" s="129"/>
      <c r="D94" s="129"/>
      <c r="E94" s="129"/>
      <c r="F94" s="129"/>
      <c r="G94" s="101"/>
    </row>
    <row r="95" spans="1:7" x14ac:dyDescent="0.25">
      <c r="A95" s="64">
        <v>37</v>
      </c>
      <c r="B95" s="129"/>
      <c r="C95" s="129"/>
      <c r="D95" s="129"/>
      <c r="E95" s="129"/>
      <c r="F95" s="129"/>
      <c r="G95" s="101"/>
    </row>
    <row r="96" spans="1:7" x14ac:dyDescent="0.25">
      <c r="A96" s="64">
        <v>38</v>
      </c>
      <c r="B96" s="129"/>
      <c r="C96" s="129"/>
      <c r="D96" s="129"/>
      <c r="E96" s="129"/>
      <c r="F96" s="129"/>
      <c r="G96" s="101"/>
    </row>
    <row r="97" spans="1:7" x14ac:dyDescent="0.25">
      <c r="A97" s="64">
        <v>39</v>
      </c>
      <c r="B97" s="129"/>
      <c r="C97" s="129"/>
      <c r="D97" s="129"/>
      <c r="E97" s="129"/>
      <c r="F97" s="129"/>
      <c r="G97" s="101"/>
    </row>
    <row r="98" spans="1:7" x14ac:dyDescent="0.25">
      <c r="A98" s="64">
        <v>40</v>
      </c>
      <c r="B98" s="129"/>
      <c r="C98" s="129"/>
      <c r="D98" s="129"/>
      <c r="E98" s="129"/>
      <c r="F98" s="129"/>
      <c r="G98" s="101"/>
    </row>
    <row r="99" spans="1:7" x14ac:dyDescent="0.25">
      <c r="A99" s="64">
        <v>41</v>
      </c>
      <c r="B99" s="129"/>
      <c r="C99" s="129"/>
      <c r="D99" s="129"/>
      <c r="E99" s="129"/>
      <c r="F99" s="129"/>
      <c r="G99" s="101"/>
    </row>
    <row r="100" spans="1:7" x14ac:dyDescent="0.25">
      <c r="A100" s="64">
        <v>42</v>
      </c>
      <c r="B100" s="129"/>
      <c r="C100" s="129"/>
      <c r="D100" s="129"/>
      <c r="E100" s="129"/>
      <c r="F100" s="129"/>
      <c r="G100" s="101"/>
    </row>
    <row r="101" spans="1:7" x14ac:dyDescent="0.25">
      <c r="A101" s="64">
        <v>43</v>
      </c>
      <c r="B101" s="129"/>
      <c r="C101" s="129"/>
      <c r="D101" s="129"/>
      <c r="E101" s="129"/>
      <c r="F101" s="129"/>
      <c r="G101" s="101"/>
    </row>
    <row r="102" spans="1:7" x14ac:dyDescent="0.25">
      <c r="A102" s="64">
        <v>44</v>
      </c>
      <c r="B102" s="129"/>
      <c r="C102" s="129"/>
      <c r="D102" s="129"/>
      <c r="E102" s="129"/>
      <c r="F102" s="129"/>
      <c r="G102" s="101"/>
    </row>
    <row r="103" spans="1:7" x14ac:dyDescent="0.25">
      <c r="A103" s="64">
        <v>45</v>
      </c>
      <c r="B103" s="129"/>
      <c r="C103" s="129"/>
      <c r="D103" s="129"/>
      <c r="E103" s="129"/>
      <c r="F103" s="129"/>
      <c r="G103" s="101"/>
    </row>
    <row r="104" spans="1:7" x14ac:dyDescent="0.25">
      <c r="A104" s="64">
        <v>46</v>
      </c>
      <c r="B104" s="129"/>
      <c r="C104" s="129"/>
      <c r="D104" s="129"/>
      <c r="E104" s="129"/>
      <c r="F104" s="129"/>
      <c r="G104" s="101"/>
    </row>
    <row r="105" spans="1:7" x14ac:dyDescent="0.25">
      <c r="A105" s="64">
        <v>47</v>
      </c>
      <c r="B105" s="129"/>
      <c r="C105" s="129"/>
      <c r="D105" s="129"/>
      <c r="E105" s="129"/>
      <c r="F105" s="129"/>
      <c r="G105" s="101"/>
    </row>
    <row r="106" spans="1:7" x14ac:dyDescent="0.25">
      <c r="A106" s="64">
        <v>48</v>
      </c>
      <c r="B106" s="129"/>
      <c r="C106" s="129"/>
      <c r="D106" s="129"/>
      <c r="E106" s="129"/>
      <c r="F106" s="129"/>
      <c r="G106" s="101"/>
    </row>
    <row r="107" spans="1:7" x14ac:dyDescent="0.25">
      <c r="A107" s="64">
        <v>49</v>
      </c>
      <c r="B107" s="129"/>
      <c r="C107" s="129"/>
      <c r="D107" s="129"/>
      <c r="E107" s="129"/>
      <c r="F107" s="129"/>
      <c r="G107" s="101"/>
    </row>
    <row r="108" spans="1:7" x14ac:dyDescent="0.25">
      <c r="A108" s="64">
        <v>50</v>
      </c>
      <c r="B108" s="129"/>
      <c r="C108" s="129"/>
      <c r="D108" s="129"/>
      <c r="E108" s="129"/>
      <c r="F108" s="129"/>
      <c r="G108" s="101"/>
    </row>
    <row r="109" spans="1:7" x14ac:dyDescent="0.25">
      <c r="A109" s="64">
        <v>51</v>
      </c>
      <c r="B109" s="129"/>
      <c r="C109" s="129"/>
      <c r="D109" s="129"/>
      <c r="E109" s="129"/>
      <c r="F109" s="129"/>
      <c r="G109" s="101"/>
    </row>
    <row r="110" spans="1:7" x14ac:dyDescent="0.25">
      <c r="A110" s="64">
        <v>52</v>
      </c>
      <c r="B110" s="129"/>
      <c r="C110" s="129"/>
      <c r="D110" s="129"/>
      <c r="E110" s="129"/>
      <c r="F110" s="129"/>
      <c r="G110" s="101"/>
    </row>
    <row r="111" spans="1:7" x14ac:dyDescent="0.25">
      <c r="A111" s="64">
        <v>53</v>
      </c>
      <c r="B111" s="129"/>
      <c r="C111" s="129"/>
      <c r="D111" s="129"/>
      <c r="E111" s="129"/>
      <c r="F111" s="129"/>
      <c r="G111" s="101"/>
    </row>
    <row r="112" spans="1:7" x14ac:dyDescent="0.25">
      <c r="A112" s="64">
        <v>54</v>
      </c>
      <c r="B112" s="129"/>
      <c r="C112" s="129"/>
      <c r="D112" s="129"/>
      <c r="E112" s="129"/>
      <c r="F112" s="129"/>
      <c r="G112" s="101"/>
    </row>
    <row r="113" spans="1:7" x14ac:dyDescent="0.25">
      <c r="A113" s="64">
        <v>55</v>
      </c>
      <c r="B113" s="129"/>
      <c r="C113" s="129"/>
      <c r="D113" s="129"/>
      <c r="E113" s="129"/>
      <c r="F113" s="129"/>
      <c r="G113" s="101"/>
    </row>
    <row r="114" spans="1:7" x14ac:dyDescent="0.25">
      <c r="A114" s="64">
        <v>56</v>
      </c>
      <c r="B114" s="129"/>
      <c r="C114" s="129"/>
      <c r="D114" s="129"/>
      <c r="E114" s="129"/>
      <c r="F114" s="129"/>
      <c r="G114" s="101"/>
    </row>
    <row r="115" spans="1:7" x14ac:dyDescent="0.25">
      <c r="A115" s="64">
        <v>57</v>
      </c>
      <c r="B115" s="129"/>
      <c r="C115" s="129"/>
      <c r="D115" s="129"/>
      <c r="E115" s="129"/>
      <c r="F115" s="129"/>
      <c r="G115" s="101"/>
    </row>
    <row r="116" spans="1:7" x14ac:dyDescent="0.25">
      <c r="A116" s="64">
        <v>58</v>
      </c>
      <c r="B116" s="129"/>
      <c r="C116" s="129"/>
      <c r="D116" s="129"/>
      <c r="E116" s="129"/>
      <c r="F116" s="129"/>
      <c r="G116" s="101"/>
    </row>
    <row r="117" spans="1:7" x14ac:dyDescent="0.25">
      <c r="A117" s="64">
        <v>59</v>
      </c>
      <c r="B117" s="129"/>
      <c r="C117" s="129"/>
      <c r="D117" s="129"/>
      <c r="E117" s="129"/>
      <c r="F117" s="129"/>
      <c r="G117" s="101"/>
    </row>
    <row r="118" spans="1:7" ht="15.75" thickBot="1" x14ac:dyDescent="0.3">
      <c r="A118" s="70">
        <v>60</v>
      </c>
      <c r="B118" s="128"/>
      <c r="C118" s="128"/>
      <c r="D118" s="128"/>
      <c r="E118" s="128"/>
      <c r="F118" s="128"/>
      <c r="G118" s="102"/>
    </row>
  </sheetData>
  <mergeCells count="75">
    <mergeCell ref="A48:A52"/>
    <mergeCell ref="E17:G17"/>
    <mergeCell ref="E18:G18"/>
    <mergeCell ref="E20:G20"/>
    <mergeCell ref="B19:D19"/>
    <mergeCell ref="E19:G19"/>
    <mergeCell ref="A23:A27"/>
    <mergeCell ref="A28:A32"/>
    <mergeCell ref="A33:A37"/>
    <mergeCell ref="A43:A47"/>
    <mergeCell ref="A38:A42"/>
    <mergeCell ref="B18:D18"/>
    <mergeCell ref="B20:D20"/>
    <mergeCell ref="B17:D17"/>
    <mergeCell ref="B58:F58"/>
    <mergeCell ref="B59:F59"/>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79:F79"/>
    <mergeCell ref="B80:F80"/>
    <mergeCell ref="B81:F81"/>
    <mergeCell ref="B82:F82"/>
    <mergeCell ref="B83:F83"/>
    <mergeCell ref="B84:F84"/>
    <mergeCell ref="B85:F85"/>
    <mergeCell ref="B86:F86"/>
    <mergeCell ref="B87:F87"/>
    <mergeCell ref="B88:F88"/>
    <mergeCell ref="B89:F89"/>
    <mergeCell ref="B90:F90"/>
    <mergeCell ref="B91:F91"/>
    <mergeCell ref="B92:F92"/>
    <mergeCell ref="B93:F93"/>
    <mergeCell ref="B94:F94"/>
    <mergeCell ref="B95:F95"/>
    <mergeCell ref="B96:F96"/>
    <mergeCell ref="B97:F97"/>
    <mergeCell ref="B98:F98"/>
    <mergeCell ref="B99:F99"/>
    <mergeCell ref="B100:F100"/>
    <mergeCell ref="B101:F101"/>
    <mergeCell ref="B102:F102"/>
    <mergeCell ref="B103:F103"/>
    <mergeCell ref="B104:F104"/>
    <mergeCell ref="B105:F105"/>
    <mergeCell ref="B106:F106"/>
    <mergeCell ref="B107:F107"/>
    <mergeCell ref="B108:F108"/>
    <mergeCell ref="B109:F109"/>
    <mergeCell ref="B110:F110"/>
    <mergeCell ref="B111:F111"/>
    <mergeCell ref="B112:F112"/>
    <mergeCell ref="B118:F118"/>
    <mergeCell ref="B113:F113"/>
    <mergeCell ref="B114:F114"/>
    <mergeCell ref="B115:F115"/>
    <mergeCell ref="B116:F116"/>
    <mergeCell ref="B117:F117"/>
  </mergeCells>
  <dataValidations count="2">
    <dataValidation type="list" allowBlank="1" showInputMessage="1" showErrorMessage="1" sqref="E21:G21 B19:D19" xr:uid="{2CF32AA3-6FAD-4085-9415-2CF9DA7E3642}">
      <formula1>"Hergebruik, Reparatie, Opknappen, Herproductie, Hoogwaardige recycling"</formula1>
    </dataValidation>
    <dataValidation type="list" allowBlank="1" showInputMessage="1" showErrorMessage="1" sqref="E19:G19" xr:uid="{1A55B27D-9B8B-4E19-8C79-641A6B4B751C}">
      <formula1>"Hergebruik, Reparatie, Opknappen, Herproductie, Hoogwaardige recycling, N.v.t."</formula1>
    </dataValidation>
  </dataValidations>
  <hyperlinks>
    <hyperlink ref="D23" location="Rekentool!A49" display="Rekentool!A49" xr:uid="{F2648090-7E43-4970-B001-35003A81B9D1}"/>
    <hyperlink ref="D25" location="Rekentool!A51" display="Rekentool!A51" xr:uid="{27709C74-2BF9-4EBF-9258-0B9BB9B5B8F6}"/>
    <hyperlink ref="D24" location="Rekentool!A50" display="Rekentool!A50" xr:uid="{496B306E-036D-487C-BA3A-CCBCD66E35C8}"/>
    <hyperlink ref="D26" location="Rekentool!A52" display="Rekentool!A52" xr:uid="{15DBEDB7-4590-45C3-8BE8-78299C44F828}"/>
    <hyperlink ref="D27" location="Rekentool!A53" display="Rekentool!A53" xr:uid="{824550BA-9964-4588-8CB5-3B058E7864DF}"/>
    <hyperlink ref="D28" location="Rekentool!A54" display="Rekentool!A54" xr:uid="{DBCBCF33-F959-46FF-AEF5-942CFF3607E6}"/>
    <hyperlink ref="D29" location="Rekentool!A55" display="Rekentool!A55" xr:uid="{1C7AB616-F6DF-4BDC-9722-178B7617E4AF}"/>
    <hyperlink ref="D30" location="Rekentool!A56" display="Rekentool!A56" xr:uid="{FBD8F99B-6804-4AB6-9AD1-0CB44DF5D63D}"/>
    <hyperlink ref="D31" location="Rekentool!A57" display="Rekentool!A57" xr:uid="{369BEC49-59F8-41BD-90C5-F4F436DFC7F5}"/>
    <hyperlink ref="D32" location="Rekentool!A58" display="Rekentool!A58" xr:uid="{E3A27F71-354C-44EB-9B3E-B56ECF535EC0}"/>
    <hyperlink ref="D33" location="Rekentool!A59" display="Rekentool!A59" xr:uid="{26057F75-0A4B-4443-8701-093032D132FA}"/>
    <hyperlink ref="D34" location="Rekentool!A60" display="Rekentool!A60" xr:uid="{3011F166-105A-4DF0-A200-A970CD37F7F8}"/>
    <hyperlink ref="D35" location="Rekentool!A61" display="Rekentool!A61" xr:uid="{70A92B61-23D3-4EDB-99C6-DB168F90EF5D}"/>
    <hyperlink ref="D36" location="Rekentool!A62" display="Rekentool!A62" xr:uid="{55035633-EDA7-4030-9CEF-57811BC7869A}"/>
    <hyperlink ref="D37" location="Rekentool!A63" display="Rekentool!A63" xr:uid="{8D555438-22C1-44A2-B1D1-598DD2390BB6}"/>
    <hyperlink ref="D38" location="Rekentool!A64" display="Rekentool!A64" xr:uid="{E0CA978D-6471-4B3E-8A13-9882B4BC1AE8}"/>
    <hyperlink ref="D39" location="Rekentool!A65" display="Rekentool!A65" xr:uid="{2C749E92-70F3-4642-BF46-7606E702DCF8}"/>
    <hyperlink ref="D40" location="Rekentool!A66" display="Rekentool!A66" xr:uid="{8C475FEA-F6E2-4714-A492-B792A98C41BB}"/>
    <hyperlink ref="D41" location="Rekentool!A67" display="Rekentool!A67" xr:uid="{736F83D4-D8F3-4F05-BEE5-F807F2843E86}"/>
    <hyperlink ref="D42" location="Rekentool!A68" display="Rekentool!A68" xr:uid="{B0686115-D423-4EA3-82C2-3F33516A10C2}"/>
    <hyperlink ref="D43" location="Rekentool!A69" display="Rekentool!A69" xr:uid="{57345182-FD76-4E16-AE3B-0FE45878A652}"/>
    <hyperlink ref="D44" location="Rekentool!A70" display="Rekentool!A70" xr:uid="{BB355E78-3D1C-40F3-95C7-98F2D783EFEA}"/>
    <hyperlink ref="D45" location="Rekentool!A71" display="Rekentool!A71" xr:uid="{22CB8E24-EBE2-4405-950D-83229E614A62}"/>
    <hyperlink ref="D46" location="Rekentool!A72" display="Rekentool!A72" xr:uid="{D6CBB9C3-6285-4479-8AAF-C50BAD0AD639}"/>
    <hyperlink ref="D47" location="Rekentool!A73" display="Rekentool!A73" xr:uid="{68BC8D4F-7084-4B70-876D-E1EA09A8FC9F}"/>
    <hyperlink ref="D48" location="Rekentool!A74" display="Rekentool!A74" xr:uid="{8AE0A353-7D23-42F3-8001-066991DD67E6}"/>
    <hyperlink ref="D49" location="Rekentool!A75" display="Rekentool!A75" xr:uid="{E96ECE4E-3041-4B22-A47F-E02F0EA9F801}"/>
    <hyperlink ref="D50" location="Rekentool!A76" display="Rekentool!A76" xr:uid="{4FF51310-D818-4C21-87AF-750CF04282A2}"/>
    <hyperlink ref="D51" location="Rekentool!A77" display="Rekentool!A77" xr:uid="{66DCADD2-55FB-42B8-982F-77CB60E10F79}"/>
    <hyperlink ref="D52" location="Rekentool!A78" display="Rekentool!A78" xr:uid="{55DC437A-E201-455E-BF90-5A419410C6D8}"/>
    <hyperlink ref="G23" location="Rekentool!A79" display="Rekentool!A79" xr:uid="{5F77FB1A-B18B-4A98-9E66-A55293637AEA}"/>
    <hyperlink ref="G24" location="Rekentool!A80" display="Rekentool!A80" xr:uid="{E83ECE53-7B2A-42C7-9619-ED6F3FACF914}"/>
    <hyperlink ref="G25" location="Rekentool!A81" display="Rekentool!A81" xr:uid="{DFAE9997-9252-45E3-B2BB-BC00FEA91932}"/>
    <hyperlink ref="G26" location="Rekentool!A82" display="Rekentool!A82" xr:uid="{A24AA8A7-F9B2-4864-8750-9DC1099EB4D4}"/>
    <hyperlink ref="G27" location="Rekentool!A83" display="Rekentool!A83" xr:uid="{BD963FC5-6C33-4BC3-8178-CDD1CFFC2358}"/>
    <hyperlink ref="G28" location="Rekentool!A84" display="Rekentool!A84" xr:uid="{F5CB1A56-B1CF-4B4C-AE37-925B747A6B9E}"/>
    <hyperlink ref="G29" location="Rekentool!A85" display="Rekentool!A85" xr:uid="{A0168ACB-FC16-4B1C-A84B-69D16B077804}"/>
    <hyperlink ref="G30" location="Rekentool!A86" display="Rekentool!A86" xr:uid="{C4CB8187-D40A-4E1F-9B46-9D7DFDFAADE7}"/>
    <hyperlink ref="G31" location="Rekentool!A87" display="Rekentool!A87" xr:uid="{948FE05D-FD4D-44CD-84E6-5105D68BAD2E}"/>
    <hyperlink ref="G32" location="Rekentool!A88" display="Rekentool!A88" xr:uid="{B5FB7848-300E-4BBC-9BE5-D3086F1DF607}"/>
    <hyperlink ref="G33" location="Rekentool!A89" display="Rekentool!A89" xr:uid="{80BD913D-A318-420C-9E40-66CDE74205E4}"/>
    <hyperlink ref="G34" location="Rekentool!A90" display="Rekentool!A90" xr:uid="{9C51934C-2BF8-4E51-8610-D841C15F003C}"/>
    <hyperlink ref="G35" location="Rekentool!A91" display="Rekentool!A91" xr:uid="{2E9940C8-98BA-495E-82C7-50B4B07FB16C}"/>
    <hyperlink ref="G36" location="Rekentool!A92" display="Rekentool!A92" xr:uid="{EB89A389-E96A-4ED1-AC18-01C0218DD8B8}"/>
    <hyperlink ref="G37" location="Rekentool!A93" display="Rekentool!A93" xr:uid="{21B4496D-9E89-42B5-8123-917AE6430EA7}"/>
    <hyperlink ref="G38" location="Rekentool!A94" display="Rekentool!A94" xr:uid="{0196B906-C609-47E1-B1C8-66A403495335}"/>
    <hyperlink ref="G39" location="Rekentool!A95" display="Rekentool!A95" xr:uid="{1A2B7F43-AF4C-4AF1-BA76-548A38655100}"/>
    <hyperlink ref="G40" location="Rekentool!A96" display="Rekentool!A96" xr:uid="{C3848DB9-2D51-4EB3-8BB8-C32F6B117A0D}"/>
    <hyperlink ref="G41" location="Rekentool!A97" display="Rekentool!A97" xr:uid="{EDF0CB77-466F-4EEF-B444-3EAE61DF4482}"/>
    <hyperlink ref="G42" location="Rekentool!A98" display="Rekentool!A98" xr:uid="{FCCF7F86-55CB-44F2-90FC-71D131F010CF}"/>
    <hyperlink ref="G43" location="Rekentool!A99" display="Rekentool!A99" xr:uid="{02280F01-6B15-4231-BEAF-9BF6654ECD1C}"/>
    <hyperlink ref="G44" location="Rekentool!A100" display="Rekentool!A100" xr:uid="{A62342C9-112D-4562-B27C-6DCA1342F3A4}"/>
    <hyperlink ref="G45" location="Rekentool!A101" display="Rekentool!A101" xr:uid="{790A81FE-F773-4921-902C-0B538C31E897}"/>
    <hyperlink ref="G46" location="Rekentool!A102" display="Rekentool!A102" xr:uid="{CE23F68B-F309-442E-A9CD-34D9A25E5988}"/>
    <hyperlink ref="G47" location="Rekentool!A103" display="Rekentool!A103" xr:uid="{EC9585B3-8A2F-4DF0-970E-BE69ED15AC96}"/>
    <hyperlink ref="G48" location="Rekentool!A104" display="Rekentool!A104" xr:uid="{03BFE2A7-1CFD-42AB-804E-D85808B972CC}"/>
    <hyperlink ref="G49" location="Rekentool!A105" display="Rekentool!A105" xr:uid="{91E0738B-2C4F-4159-8CCF-9EC6DFB89E34}"/>
    <hyperlink ref="G50" location="Rekentool!A106" display="Rekentool!A106" xr:uid="{D19E8050-CA5E-42C5-A48C-5467905ADFF0}"/>
    <hyperlink ref="G51" location="Rekentool!A107" display="Rekentool!A107" xr:uid="{C922771C-EF38-49BC-8024-D6A6F3FCAA52}"/>
    <hyperlink ref="G52" location="Rekentool!A108" display="Rekentool!A108" xr:uid="{109D2C4D-1DBF-4260-BE39-7E13AEEBDE96}"/>
    <hyperlink ref="A20" location="'Toelichting definities'!A9" display="Vergelijkbare functionaliteit" xr:uid="{08055267-23E6-4784-8FC4-D2107E0993FF}"/>
    <hyperlink ref="A22" location="'Toelichting definities'!A5" display="Levenscyclus" xr:uid="{29D54904-5EAD-4762-845B-1E0FFFF616D0}"/>
    <hyperlink ref="A19" location="'Toelichting definities'!A1" display="Beoogde circulaire bewerkingsstap: " xr:uid="{7F3C5D33-9696-482E-B5C8-D6E66E52753D}"/>
  </hyperlinks>
  <pageMargins left="0.7" right="0.7" top="0.75" bottom="0.75" header="0.3" footer="0.3"/>
  <pageSetup paperSize="9" scale="42" orientation="portrait" r:id="rId1"/>
  <headerFooter>
    <oddFooter>&amp;L_x000D_&amp;1#&amp;"Calibri"&amp;10&amp;K000000 Intern gebruik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339DC-F789-4B67-A3D1-459A74F37573}">
  <dimension ref="A1:F10"/>
  <sheetViews>
    <sheetView zoomScale="80" zoomScaleNormal="80" workbookViewId="0"/>
  </sheetViews>
  <sheetFormatPr defaultColWidth="0" defaultRowHeight="15" zeroHeight="1" x14ac:dyDescent="0.25"/>
  <cols>
    <col min="1" max="6" width="42.7109375" style="1" customWidth="1"/>
    <col min="7" max="16384" width="9.140625" style="1" hidden="1"/>
  </cols>
  <sheetData>
    <row r="1" spans="1:6" ht="30.75" customHeight="1" x14ac:dyDescent="0.25">
      <c r="A1" s="21" t="s">
        <v>21</v>
      </c>
      <c r="B1" s="139" t="s">
        <v>22</v>
      </c>
      <c r="C1" s="139"/>
      <c r="D1" s="139"/>
      <c r="E1" s="139"/>
      <c r="F1" s="139"/>
    </row>
    <row r="2" spans="1:6" x14ac:dyDescent="0.25">
      <c r="A2" s="23" t="s">
        <v>83</v>
      </c>
      <c r="B2" s="22" t="s">
        <v>111</v>
      </c>
      <c r="C2" s="22" t="s">
        <v>142</v>
      </c>
      <c r="D2" s="22" t="s">
        <v>143</v>
      </c>
      <c r="E2" s="22" t="s">
        <v>144</v>
      </c>
      <c r="F2" s="19"/>
    </row>
    <row r="3" spans="1:6" ht="180" x14ac:dyDescent="0.25">
      <c r="A3" s="13" t="s">
        <v>145</v>
      </c>
      <c r="B3" s="14" t="s">
        <v>146</v>
      </c>
      <c r="C3" s="14" t="s">
        <v>147</v>
      </c>
      <c r="D3" s="14" t="s">
        <v>148</v>
      </c>
      <c r="E3" s="13" t="s">
        <v>149</v>
      </c>
    </row>
    <row r="4" spans="1:6" x14ac:dyDescent="0.25"/>
    <row r="5" spans="1:6" x14ac:dyDescent="0.25">
      <c r="A5" s="15" t="s">
        <v>23</v>
      </c>
      <c r="B5" s="16"/>
      <c r="C5" s="17"/>
      <c r="D5" s="17"/>
      <c r="E5" s="17"/>
      <c r="F5" s="17"/>
    </row>
    <row r="6" spans="1:6" ht="29.25" customHeight="1" x14ac:dyDescent="0.25">
      <c r="A6" s="18" t="s">
        <v>10</v>
      </c>
      <c r="B6" s="20" t="s">
        <v>11</v>
      </c>
      <c r="C6" s="20" t="s">
        <v>12</v>
      </c>
      <c r="D6" s="20" t="s">
        <v>13</v>
      </c>
      <c r="E6" s="20" t="s">
        <v>14</v>
      </c>
      <c r="F6" s="20" t="s">
        <v>15</v>
      </c>
    </row>
    <row r="7" spans="1:6" ht="240" x14ac:dyDescent="0.25">
      <c r="A7" s="14" t="s">
        <v>24</v>
      </c>
      <c r="B7" s="14" t="s">
        <v>25</v>
      </c>
      <c r="C7" s="14" t="s">
        <v>26</v>
      </c>
      <c r="D7" s="14" t="s">
        <v>27</v>
      </c>
      <c r="E7" s="14" t="s">
        <v>28</v>
      </c>
      <c r="F7" s="14" t="s">
        <v>29</v>
      </c>
    </row>
    <row r="8" spans="1:6" x14ac:dyDescent="0.25"/>
    <row r="9" spans="1:6" x14ac:dyDescent="0.25">
      <c r="A9" s="15" t="s">
        <v>30</v>
      </c>
      <c r="B9" s="24"/>
      <c r="C9" s="17"/>
      <c r="D9" s="17"/>
      <c r="E9" s="17"/>
      <c r="F9" s="17"/>
    </row>
    <row r="10" spans="1:6" ht="63.75" customHeight="1" x14ac:dyDescent="0.25">
      <c r="A10" s="140" t="s">
        <v>168</v>
      </c>
      <c r="B10" s="140"/>
      <c r="C10" s="140"/>
      <c r="D10" s="140" t="s">
        <v>150</v>
      </c>
      <c r="E10" s="140"/>
    </row>
  </sheetData>
  <mergeCells count="3">
    <mergeCell ref="B1:F1"/>
    <mergeCell ref="D10:E10"/>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47C5-6C39-495A-AFAF-09B95062402D}">
  <dimension ref="A1:O31"/>
  <sheetViews>
    <sheetView showGridLines="0" workbookViewId="0"/>
  </sheetViews>
  <sheetFormatPr defaultColWidth="0" defaultRowHeight="15" zeroHeight="1" x14ac:dyDescent="0.25"/>
  <cols>
    <col min="1" max="1" width="29.28515625" style="7" customWidth="1"/>
    <col min="2" max="2" width="51" customWidth="1"/>
    <col min="3" max="3" width="60.28515625" style="2" customWidth="1"/>
    <col min="4" max="6" width="0" style="3" hidden="1" customWidth="1"/>
    <col min="7" max="15" width="0" hidden="1" customWidth="1"/>
    <col min="16" max="16384" width="9.140625" hidden="1"/>
  </cols>
  <sheetData>
    <row r="1" spans="1:14" x14ac:dyDescent="0.25">
      <c r="A1" s="30" t="s">
        <v>158</v>
      </c>
      <c r="B1" s="17"/>
      <c r="C1" s="31"/>
    </row>
    <row r="2" spans="1:14" ht="82.5" customHeight="1" x14ac:dyDescent="0.25">
      <c r="A2" s="142" t="s">
        <v>159</v>
      </c>
      <c r="B2" s="142"/>
      <c r="C2" s="142"/>
    </row>
    <row r="3" spans="1:14" ht="53.25" customHeight="1" x14ac:dyDescent="0.25">
      <c r="A3" s="143" t="s">
        <v>160</v>
      </c>
      <c r="B3" s="143"/>
      <c r="C3" s="143"/>
    </row>
    <row r="4" spans="1:14" ht="39.75" customHeight="1" x14ac:dyDescent="0.25">
      <c r="A4" s="144" t="s">
        <v>161</v>
      </c>
      <c r="B4" s="144"/>
      <c r="C4" s="144"/>
    </row>
    <row r="5" spans="1:14" ht="49.5" customHeight="1" x14ac:dyDescent="0.25">
      <c r="A5" s="145" t="s">
        <v>162</v>
      </c>
      <c r="B5" s="145"/>
      <c r="C5" s="145"/>
    </row>
    <row r="6" spans="1:14" ht="51.75" customHeight="1" x14ac:dyDescent="0.25">
      <c r="A6" s="144" t="s">
        <v>163</v>
      </c>
      <c r="B6" s="144"/>
      <c r="C6" s="144"/>
    </row>
    <row r="7" spans="1:14" ht="79.5" customHeight="1" x14ac:dyDescent="0.25">
      <c r="A7" s="144" t="s">
        <v>164</v>
      </c>
      <c r="B7" s="144"/>
      <c r="C7" s="144"/>
    </row>
    <row r="8" spans="1:14" x14ac:dyDescent="0.25">
      <c r="A8" s="141" t="s">
        <v>165</v>
      </c>
      <c r="B8" s="141"/>
      <c r="C8" s="141"/>
    </row>
    <row r="9" spans="1:14" ht="15.75" thickBot="1" x14ac:dyDescent="0.3">
      <c r="A9" s="28"/>
      <c r="B9" s="1"/>
      <c r="C9" s="29"/>
    </row>
    <row r="10" spans="1:14" ht="37.5" customHeight="1" thickBot="1" x14ac:dyDescent="0.3">
      <c r="A10" s="117" t="s">
        <v>31</v>
      </c>
      <c r="B10" s="118" t="s">
        <v>32</v>
      </c>
      <c r="C10" s="119" t="s">
        <v>19</v>
      </c>
    </row>
    <row r="11" spans="1:14" x14ac:dyDescent="0.25">
      <c r="A11" s="9" t="s">
        <v>33</v>
      </c>
      <c r="B11" s="10" t="s">
        <v>34</v>
      </c>
      <c r="C11" s="11" t="s">
        <v>35</v>
      </c>
      <c r="F11" s="4"/>
      <c r="G11" s="6"/>
      <c r="H11" s="6"/>
      <c r="I11" s="6"/>
      <c r="J11" s="5"/>
      <c r="K11" s="5"/>
      <c r="L11" s="5"/>
      <c r="M11" s="5"/>
      <c r="N11" s="5"/>
    </row>
    <row r="12" spans="1:14" ht="30" x14ac:dyDescent="0.25">
      <c r="A12" s="120" t="s">
        <v>33</v>
      </c>
      <c r="B12" s="12" t="s">
        <v>36</v>
      </c>
      <c r="C12" s="121" t="s">
        <v>37</v>
      </c>
      <c r="F12" s="4"/>
      <c r="G12" s="6"/>
      <c r="H12" s="6"/>
      <c r="I12" s="6"/>
      <c r="J12" s="5"/>
      <c r="K12" s="5"/>
      <c r="L12" s="5"/>
      <c r="M12" s="5"/>
      <c r="N12" s="5"/>
    </row>
    <row r="13" spans="1:14" x14ac:dyDescent="0.25">
      <c r="A13" s="120" t="s">
        <v>33</v>
      </c>
      <c r="B13" s="12" t="s">
        <v>38</v>
      </c>
      <c r="C13" s="121" t="s">
        <v>39</v>
      </c>
    </row>
    <row r="14" spans="1:14" ht="30" x14ac:dyDescent="0.25">
      <c r="A14" s="120"/>
      <c r="B14" s="12" t="s">
        <v>40</v>
      </c>
      <c r="C14" s="121" t="s">
        <v>41</v>
      </c>
    </row>
    <row r="15" spans="1:14" x14ac:dyDescent="0.25">
      <c r="A15" s="120" t="s">
        <v>33</v>
      </c>
      <c r="B15" s="12" t="s">
        <v>42</v>
      </c>
      <c r="C15" s="121" t="s">
        <v>43</v>
      </c>
    </row>
    <row r="16" spans="1:14" ht="30" x14ac:dyDescent="0.25">
      <c r="A16" s="120" t="s">
        <v>33</v>
      </c>
      <c r="B16" s="12" t="s">
        <v>44</v>
      </c>
      <c r="C16" s="121" t="s">
        <v>45</v>
      </c>
    </row>
    <row r="17" spans="1:14" ht="105" x14ac:dyDescent="0.25">
      <c r="A17" s="122" t="s">
        <v>46</v>
      </c>
      <c r="B17" s="8" t="s">
        <v>47</v>
      </c>
      <c r="C17" s="123" t="s">
        <v>48</v>
      </c>
    </row>
    <row r="18" spans="1:14" ht="45" x14ac:dyDescent="0.25">
      <c r="A18" s="122" t="s">
        <v>46</v>
      </c>
      <c r="B18" s="8" t="s">
        <v>49</v>
      </c>
      <c r="C18" s="123" t="s">
        <v>50</v>
      </c>
    </row>
    <row r="19" spans="1:14" x14ac:dyDescent="0.25">
      <c r="A19" s="122" t="s">
        <v>46</v>
      </c>
      <c r="B19" s="8" t="s">
        <v>51</v>
      </c>
      <c r="C19" s="123" t="s">
        <v>52</v>
      </c>
    </row>
    <row r="20" spans="1:14" ht="90" x14ac:dyDescent="0.25">
      <c r="A20" s="122" t="s">
        <v>46</v>
      </c>
      <c r="B20" s="8" t="s">
        <v>53</v>
      </c>
      <c r="C20" s="124" t="s">
        <v>54</v>
      </c>
    </row>
    <row r="21" spans="1:14" ht="30" x14ac:dyDescent="0.25">
      <c r="A21" s="122" t="s">
        <v>46</v>
      </c>
      <c r="B21" s="8" t="s">
        <v>55</v>
      </c>
      <c r="C21" s="124" t="s">
        <v>56</v>
      </c>
    </row>
    <row r="22" spans="1:14" ht="75" x14ac:dyDescent="0.25">
      <c r="A22" s="125" t="s">
        <v>57</v>
      </c>
      <c r="B22" s="12" t="s">
        <v>58</v>
      </c>
      <c r="C22" s="121" t="s">
        <v>59</v>
      </c>
    </row>
    <row r="23" spans="1:14" ht="60" x14ac:dyDescent="0.25">
      <c r="A23" s="125" t="s">
        <v>57</v>
      </c>
      <c r="B23" s="12" t="s">
        <v>60</v>
      </c>
      <c r="C23" s="121" t="s">
        <v>61</v>
      </c>
      <c r="G23" s="5"/>
      <c r="H23" s="5"/>
      <c r="I23" s="5"/>
      <c r="J23" s="5"/>
      <c r="K23" s="5"/>
      <c r="L23" s="5"/>
      <c r="M23" s="5"/>
      <c r="N23" s="5"/>
    </row>
    <row r="24" spans="1:14" ht="30" x14ac:dyDescent="0.25">
      <c r="A24" s="125" t="s">
        <v>57</v>
      </c>
      <c r="B24" s="12" t="s">
        <v>62</v>
      </c>
      <c r="C24" s="121" t="s">
        <v>63</v>
      </c>
      <c r="G24" s="5"/>
      <c r="H24" s="5"/>
      <c r="I24" s="5"/>
      <c r="J24" s="5"/>
      <c r="K24" s="5"/>
      <c r="L24" s="5"/>
      <c r="M24" s="5"/>
      <c r="N24" s="5"/>
    </row>
    <row r="25" spans="1:14" ht="45" x14ac:dyDescent="0.25">
      <c r="A25" s="125" t="s">
        <v>57</v>
      </c>
      <c r="B25" s="121" t="s">
        <v>64</v>
      </c>
      <c r="C25" s="121" t="s">
        <v>65</v>
      </c>
    </row>
    <row r="26" spans="1:14" ht="90" x14ac:dyDescent="0.25">
      <c r="A26" s="122" t="s">
        <v>66</v>
      </c>
      <c r="B26" s="8" t="s">
        <v>67</v>
      </c>
      <c r="C26" s="123" t="s">
        <v>68</v>
      </c>
      <c r="F26" s="4"/>
      <c r="G26" s="6"/>
      <c r="H26" s="6"/>
      <c r="I26" s="6"/>
      <c r="J26" s="5"/>
      <c r="K26" s="5"/>
      <c r="L26" s="5"/>
      <c r="M26" s="5"/>
      <c r="N26" s="5"/>
    </row>
    <row r="27" spans="1:14" ht="62.25" customHeight="1" x14ac:dyDescent="0.25">
      <c r="A27" s="122" t="s">
        <v>66</v>
      </c>
      <c r="B27" s="8" t="s">
        <v>69</v>
      </c>
      <c r="C27" s="123" t="s">
        <v>70</v>
      </c>
    </row>
    <row r="28" spans="1:14" ht="60" x14ac:dyDescent="0.25">
      <c r="A28" s="122" t="s">
        <v>66</v>
      </c>
      <c r="B28" s="8" t="s">
        <v>71</v>
      </c>
      <c r="C28" s="126" t="s">
        <v>72</v>
      </c>
    </row>
    <row r="29" spans="1:14" x14ac:dyDescent="0.25">
      <c r="A29" s="120" t="s">
        <v>73</v>
      </c>
      <c r="B29" s="12" t="s">
        <v>74</v>
      </c>
      <c r="C29" s="121" t="s">
        <v>75</v>
      </c>
    </row>
    <row r="30" spans="1:14" ht="60" x14ac:dyDescent="0.25">
      <c r="A30" s="120" t="s">
        <v>76</v>
      </c>
      <c r="B30" s="12" t="s">
        <v>77</v>
      </c>
      <c r="C30" s="127" t="s">
        <v>78</v>
      </c>
    </row>
    <row r="31" spans="1:14" ht="60" x14ac:dyDescent="0.25">
      <c r="A31" s="120" t="s">
        <v>76</v>
      </c>
      <c r="B31" s="12" t="s">
        <v>79</v>
      </c>
      <c r="C31" s="121" t="s">
        <v>80</v>
      </c>
    </row>
  </sheetData>
  <mergeCells count="7">
    <mergeCell ref="A8:C8"/>
    <mergeCell ref="A2:C2"/>
    <mergeCell ref="A3:C3"/>
    <mergeCell ref="A4:C4"/>
    <mergeCell ref="A5:C5"/>
    <mergeCell ref="A6:C6"/>
    <mergeCell ref="A7:C7"/>
  </mergeCells>
  <hyperlinks>
    <hyperlink ref="B18" r:id="rId1" xr:uid="{61D9DAE2-B7E3-4577-BDD8-21521DB4C482}"/>
    <hyperlink ref="B17" r:id="rId2" xr:uid="{7CD8387C-7BB4-4D79-B224-234A80B09181}"/>
    <hyperlink ref="B15" r:id="rId3" xr:uid="{1F1EC940-7847-4F34-86F6-092F3D197497}"/>
    <hyperlink ref="B26" r:id="rId4" xr:uid="{1E1867DC-84D4-4097-AA71-6A91FE4C2877}"/>
    <hyperlink ref="B13" r:id="rId5" xr:uid="{A6C5D436-FF39-4830-AFC2-25A134766726}"/>
    <hyperlink ref="B11" r:id="rId6" xr:uid="{7737FCBE-F2BC-4FFB-9E2C-3E8B9F9FECF2}"/>
    <hyperlink ref="B27" r:id="rId7" display="https://www.eco-platform.org/epd-data.html" xr:uid="{F0275797-4E3B-4DCF-A4CB-E2AF74C1EF63}"/>
    <hyperlink ref="B28" r:id="rId8" display="https://www.environdec.com/library" xr:uid="{57335355-B661-427F-8AFB-8F98A797136D}"/>
    <hyperlink ref="B12" r:id="rId9" xr:uid="{DC35AC41-2635-4FA4-BF95-160086EFB919}"/>
    <hyperlink ref="B23" r:id="rId10" display="https://footprintcalc.org/" xr:uid="{B0F7ECB0-4D0B-4397-A5BB-D771CE39156A}"/>
    <hyperlink ref="B22" r:id="rId11" xr:uid="{652826F3-D81B-49CA-8FAD-01904A2700E9}"/>
    <hyperlink ref="B20" r:id="rId12" location="/" xr:uid="{36394CF8-89C2-4741-BE3E-1F6899AEDC05}"/>
    <hyperlink ref="B29" r:id="rId13" xr:uid="{C77AC8B9-18C9-4B20-9FA0-4C92996CE634}"/>
    <hyperlink ref="B30" r:id="rId14" xr:uid="{432993EB-ACFC-4242-824F-42EDD33DF2B3}"/>
    <hyperlink ref="B31" r:id="rId15" xr:uid="{A900184E-0553-440E-8A14-CDE1A62AACEA}"/>
    <hyperlink ref="B14" r:id="rId16" xr:uid="{BF91A9C7-B0E5-451F-BB76-CCE09C50F616}"/>
    <hyperlink ref="B16" r:id="rId17" xr:uid="{93032E15-59FE-485E-A4D4-260102E087F1}"/>
    <hyperlink ref="B19" r:id="rId18" display="Electricitymap" xr:uid="{88B6A825-1F1B-4709-949E-345079130B9C}"/>
    <hyperlink ref="B25" r:id="rId19" xr:uid="{2AC15287-B9FE-4E07-8B1D-C2339B98621E}"/>
    <hyperlink ref="B24" r:id="rId20" xr:uid="{4E697E73-0729-41B6-BCC4-3C9B1399FCDF}"/>
    <hyperlink ref="B21" r:id="rId21" xr:uid="{986EEDA3-F901-4A98-853B-6C1F7260D0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E6A6-1B6A-4E4A-B1D5-5A7EAE175B88}">
  <dimension ref="A1:G104"/>
  <sheetViews>
    <sheetView zoomScaleNormal="100" workbookViewId="0"/>
  </sheetViews>
  <sheetFormatPr defaultColWidth="0" defaultRowHeight="15" customHeight="1" zeroHeight="1" x14ac:dyDescent="0.25"/>
  <cols>
    <col min="1" max="1" width="41.140625" style="1" customWidth="1"/>
    <col min="2" max="2" width="20.7109375" style="1" customWidth="1"/>
    <col min="3" max="3" width="16.140625" style="1" customWidth="1"/>
    <col min="4" max="4" width="15.7109375" style="1" bestFit="1" customWidth="1"/>
    <col min="5" max="5" width="22.28515625" style="1" customWidth="1"/>
    <col min="6" max="6" width="15.85546875" style="1" customWidth="1"/>
    <col min="7" max="7" width="15.7109375" style="1" customWidth="1"/>
    <col min="8" max="16384" width="9.140625" style="1" hidden="1"/>
  </cols>
  <sheetData>
    <row r="1" spans="1:7" ht="50.1" customHeight="1" x14ac:dyDescent="0.25">
      <c r="A1" s="33"/>
      <c r="B1" s="135" t="s">
        <v>0</v>
      </c>
      <c r="C1" s="135"/>
      <c r="D1" s="135"/>
      <c r="E1" s="135" t="s">
        <v>1</v>
      </c>
      <c r="F1" s="135"/>
      <c r="G1" s="135"/>
    </row>
    <row r="2" spans="1:7" ht="30.75" customHeight="1" x14ac:dyDescent="0.25">
      <c r="A2" s="34" t="s">
        <v>2</v>
      </c>
      <c r="B2" s="150" t="s">
        <v>81</v>
      </c>
      <c r="C2" s="151"/>
      <c r="D2" s="151"/>
      <c r="E2" s="150" t="s">
        <v>82</v>
      </c>
      <c r="F2" s="150"/>
      <c r="G2" s="150"/>
    </row>
    <row r="3" spans="1:7" x14ac:dyDescent="0.25">
      <c r="A3" s="34" t="s">
        <v>5</v>
      </c>
      <c r="B3" s="150" t="s">
        <v>83</v>
      </c>
      <c r="C3" s="150"/>
      <c r="D3" s="150"/>
      <c r="E3" s="151"/>
      <c r="F3" s="151"/>
      <c r="G3" s="151"/>
    </row>
    <row r="4" spans="1:7" ht="30" customHeight="1" x14ac:dyDescent="0.25">
      <c r="A4" s="34" t="s">
        <v>171</v>
      </c>
      <c r="B4" s="152" t="s">
        <v>84</v>
      </c>
      <c r="C4" s="152"/>
      <c r="D4" s="152"/>
      <c r="E4" s="152" t="s">
        <v>85</v>
      </c>
      <c r="F4" s="152"/>
      <c r="G4" s="152"/>
    </row>
    <row r="5" spans="1:7" ht="15.75" thickBot="1" x14ac:dyDescent="0.3"/>
    <row r="6" spans="1:7" ht="26.25" thickBot="1" x14ac:dyDescent="0.3">
      <c r="A6" s="35" t="s">
        <v>6</v>
      </c>
      <c r="B6" s="36" t="s">
        <v>7</v>
      </c>
      <c r="C6" s="37" t="s">
        <v>8</v>
      </c>
      <c r="D6" s="38" t="s">
        <v>9</v>
      </c>
      <c r="E6" s="36" t="s">
        <v>7</v>
      </c>
      <c r="F6" s="37" t="s">
        <v>8</v>
      </c>
      <c r="G6" s="38" t="s">
        <v>9</v>
      </c>
    </row>
    <row r="7" spans="1:7" ht="27" customHeight="1" x14ac:dyDescent="0.25">
      <c r="A7" s="132" t="s">
        <v>10</v>
      </c>
      <c r="B7" s="39" t="s">
        <v>86</v>
      </c>
      <c r="C7" s="40">
        <v>14.9</v>
      </c>
      <c r="D7" s="53">
        <v>3</v>
      </c>
      <c r="E7" s="41" t="s">
        <v>87</v>
      </c>
      <c r="F7" s="40">
        <v>23.7</v>
      </c>
      <c r="G7" s="42">
        <v>33</v>
      </c>
    </row>
    <row r="8" spans="1:7" ht="28.5" customHeight="1" x14ac:dyDescent="0.25">
      <c r="A8" s="133"/>
      <c r="B8" s="43" t="s">
        <v>88</v>
      </c>
      <c r="C8" s="44">
        <v>3.1</v>
      </c>
      <c r="D8" s="54">
        <v>4</v>
      </c>
      <c r="E8" s="45" t="s">
        <v>89</v>
      </c>
      <c r="F8" s="44">
        <v>37.799999999999997</v>
      </c>
      <c r="G8" s="46">
        <v>34</v>
      </c>
    </row>
    <row r="9" spans="1:7" ht="28.5" customHeight="1" x14ac:dyDescent="0.25">
      <c r="A9" s="133"/>
      <c r="B9" s="43" t="s">
        <v>90</v>
      </c>
      <c r="C9" s="44">
        <v>7</v>
      </c>
      <c r="D9" s="54">
        <v>5</v>
      </c>
      <c r="E9" s="51" t="s">
        <v>91</v>
      </c>
      <c r="F9" s="44">
        <v>139.4</v>
      </c>
      <c r="G9" s="46">
        <v>35</v>
      </c>
    </row>
    <row r="10" spans="1:7" x14ac:dyDescent="0.25">
      <c r="A10" s="133"/>
      <c r="B10" s="43"/>
      <c r="C10" s="44"/>
      <c r="D10" s="54">
        <v>6</v>
      </c>
      <c r="E10" s="45" t="s">
        <v>92</v>
      </c>
      <c r="F10" s="44">
        <v>48</v>
      </c>
      <c r="G10" s="46">
        <v>36</v>
      </c>
    </row>
    <row r="11" spans="1:7" ht="15.75" thickBot="1" x14ac:dyDescent="0.3">
      <c r="A11" s="134"/>
      <c r="B11" s="47"/>
      <c r="C11" s="48"/>
      <c r="D11" s="55">
        <v>7</v>
      </c>
      <c r="E11" s="49" t="s">
        <v>93</v>
      </c>
      <c r="F11" s="48">
        <v>12.8</v>
      </c>
      <c r="G11" s="50">
        <v>37</v>
      </c>
    </row>
    <row r="12" spans="1:7" x14ac:dyDescent="0.25">
      <c r="A12" s="132" t="s">
        <v>11</v>
      </c>
      <c r="B12" s="39" t="s">
        <v>94</v>
      </c>
      <c r="C12" s="40">
        <v>16.3</v>
      </c>
      <c r="D12" s="53">
        <v>8</v>
      </c>
      <c r="E12" s="41" t="s">
        <v>94</v>
      </c>
      <c r="F12" s="40">
        <v>31.3</v>
      </c>
      <c r="G12" s="42">
        <v>38</v>
      </c>
    </row>
    <row r="13" spans="1:7" x14ac:dyDescent="0.25">
      <c r="A13" s="133"/>
      <c r="B13" s="43"/>
      <c r="C13" s="44"/>
      <c r="D13" s="54">
        <v>9</v>
      </c>
      <c r="E13" s="45"/>
      <c r="F13" s="56"/>
      <c r="G13" s="46">
        <v>39</v>
      </c>
    </row>
    <row r="14" spans="1:7" x14ac:dyDescent="0.25">
      <c r="A14" s="133"/>
      <c r="B14" s="43"/>
      <c r="C14" s="44"/>
      <c r="D14" s="54">
        <v>10</v>
      </c>
      <c r="E14" s="45"/>
      <c r="F14" s="56"/>
      <c r="G14" s="46">
        <v>40</v>
      </c>
    </row>
    <row r="15" spans="1:7" x14ac:dyDescent="0.25">
      <c r="A15" s="133"/>
      <c r="B15" s="43"/>
      <c r="C15" s="44"/>
      <c r="D15" s="54">
        <v>11</v>
      </c>
      <c r="E15" s="45"/>
      <c r="F15" s="56"/>
      <c r="G15" s="46">
        <v>41</v>
      </c>
    </row>
    <row r="16" spans="1:7" ht="15.75" thickBot="1" x14ac:dyDescent="0.3">
      <c r="A16" s="134"/>
      <c r="B16" s="47"/>
      <c r="C16" s="48"/>
      <c r="D16" s="55">
        <v>12</v>
      </c>
      <c r="E16" s="49"/>
      <c r="F16" s="57"/>
      <c r="G16" s="50">
        <v>42</v>
      </c>
    </row>
    <row r="17" spans="1:7" ht="30" customHeight="1" x14ac:dyDescent="0.25">
      <c r="A17" s="132" t="s">
        <v>12</v>
      </c>
      <c r="B17" s="39" t="s">
        <v>95</v>
      </c>
      <c r="C17" s="40" t="s">
        <v>96</v>
      </c>
      <c r="D17" s="53">
        <v>13</v>
      </c>
      <c r="E17" s="41" t="s">
        <v>97</v>
      </c>
      <c r="F17" s="40" t="s">
        <v>96</v>
      </c>
      <c r="G17" s="42">
        <v>43</v>
      </c>
    </row>
    <row r="18" spans="1:7" x14ac:dyDescent="0.25">
      <c r="A18" s="133"/>
      <c r="B18" s="43"/>
      <c r="C18" s="44"/>
      <c r="D18" s="54">
        <v>14</v>
      </c>
      <c r="E18" s="45"/>
      <c r="F18" s="56"/>
      <c r="G18" s="46">
        <v>44</v>
      </c>
    </row>
    <row r="19" spans="1:7" x14ac:dyDescent="0.25">
      <c r="A19" s="133"/>
      <c r="B19" s="43"/>
      <c r="C19" s="44"/>
      <c r="D19" s="54">
        <v>15</v>
      </c>
      <c r="E19" s="45"/>
      <c r="F19" s="56"/>
      <c r="G19" s="46">
        <v>45</v>
      </c>
    </row>
    <row r="20" spans="1:7" x14ac:dyDescent="0.25">
      <c r="A20" s="133"/>
      <c r="B20" s="43"/>
      <c r="C20" s="44"/>
      <c r="D20" s="54">
        <v>16</v>
      </c>
      <c r="E20" s="45"/>
      <c r="F20" s="56"/>
      <c r="G20" s="46">
        <v>46</v>
      </c>
    </row>
    <row r="21" spans="1:7" ht="15.75" thickBot="1" x14ac:dyDescent="0.3">
      <c r="A21" s="134"/>
      <c r="B21" s="47"/>
      <c r="C21" s="48"/>
      <c r="D21" s="55">
        <v>17</v>
      </c>
      <c r="E21" s="49"/>
      <c r="F21" s="57"/>
      <c r="G21" s="50">
        <v>47</v>
      </c>
    </row>
    <row r="22" spans="1:7" ht="25.5" x14ac:dyDescent="0.25">
      <c r="A22" s="132" t="s">
        <v>13</v>
      </c>
      <c r="B22" s="39" t="s">
        <v>98</v>
      </c>
      <c r="C22" s="40"/>
      <c r="D22" s="53">
        <v>18</v>
      </c>
      <c r="E22" s="41" t="s">
        <v>99</v>
      </c>
      <c r="F22" s="58"/>
      <c r="G22" s="42">
        <v>48</v>
      </c>
    </row>
    <row r="23" spans="1:7" x14ac:dyDescent="0.25">
      <c r="A23" s="133"/>
      <c r="B23" s="43"/>
      <c r="C23" s="44"/>
      <c r="D23" s="54">
        <v>19</v>
      </c>
      <c r="E23" s="45"/>
      <c r="F23" s="56"/>
      <c r="G23" s="46">
        <v>49</v>
      </c>
    </row>
    <row r="24" spans="1:7" x14ac:dyDescent="0.25">
      <c r="A24" s="133"/>
      <c r="B24" s="43"/>
      <c r="C24" s="44"/>
      <c r="D24" s="54">
        <v>20</v>
      </c>
      <c r="E24" s="45"/>
      <c r="F24" s="56"/>
      <c r="G24" s="46">
        <v>50</v>
      </c>
    </row>
    <row r="25" spans="1:7" x14ac:dyDescent="0.25">
      <c r="A25" s="133"/>
      <c r="B25" s="43"/>
      <c r="C25" s="44"/>
      <c r="D25" s="54">
        <v>21</v>
      </c>
      <c r="E25" s="45"/>
      <c r="F25" s="56"/>
      <c r="G25" s="46">
        <v>51</v>
      </c>
    </row>
    <row r="26" spans="1:7" ht="15.75" thickBot="1" x14ac:dyDescent="0.3">
      <c r="A26" s="134"/>
      <c r="B26" s="47"/>
      <c r="C26" s="48"/>
      <c r="D26" s="55">
        <v>22</v>
      </c>
      <c r="E26" s="49"/>
      <c r="F26" s="57"/>
      <c r="G26" s="50">
        <v>52</v>
      </c>
    </row>
    <row r="27" spans="1:7" ht="25.5" x14ac:dyDescent="0.25">
      <c r="A27" s="132" t="s">
        <v>14</v>
      </c>
      <c r="B27" s="39" t="s">
        <v>100</v>
      </c>
      <c r="C27" s="40">
        <v>182.5</v>
      </c>
      <c r="D27" s="53">
        <v>23</v>
      </c>
      <c r="E27" s="41" t="s">
        <v>99</v>
      </c>
      <c r="F27" s="58"/>
      <c r="G27" s="42">
        <v>53</v>
      </c>
    </row>
    <row r="28" spans="1:7" x14ac:dyDescent="0.25">
      <c r="A28" s="133"/>
      <c r="B28" s="43"/>
      <c r="C28" s="44"/>
      <c r="D28" s="54">
        <v>24</v>
      </c>
      <c r="E28" s="45"/>
      <c r="F28" s="56"/>
      <c r="G28" s="46">
        <v>54</v>
      </c>
    </row>
    <row r="29" spans="1:7" x14ac:dyDescent="0.25">
      <c r="A29" s="133"/>
      <c r="B29" s="43"/>
      <c r="C29" s="44"/>
      <c r="D29" s="54">
        <v>25</v>
      </c>
      <c r="E29" s="45"/>
      <c r="F29" s="56"/>
      <c r="G29" s="46">
        <v>55</v>
      </c>
    </row>
    <row r="30" spans="1:7" x14ac:dyDescent="0.25">
      <c r="A30" s="133"/>
      <c r="B30" s="43"/>
      <c r="C30" s="44"/>
      <c r="D30" s="54">
        <v>26</v>
      </c>
      <c r="E30" s="45"/>
      <c r="F30" s="56"/>
      <c r="G30" s="46">
        <v>56</v>
      </c>
    </row>
    <row r="31" spans="1:7" ht="15.75" thickBot="1" x14ac:dyDescent="0.3">
      <c r="A31" s="134"/>
      <c r="B31" s="47"/>
      <c r="C31" s="48"/>
      <c r="D31" s="55">
        <v>27</v>
      </c>
      <c r="E31" s="49"/>
      <c r="F31" s="57"/>
      <c r="G31" s="50">
        <v>57</v>
      </c>
    </row>
    <row r="32" spans="1:7" ht="25.5" x14ac:dyDescent="0.25">
      <c r="A32" s="132" t="s">
        <v>15</v>
      </c>
      <c r="B32" s="39" t="s">
        <v>101</v>
      </c>
      <c r="C32" s="40">
        <v>0.315</v>
      </c>
      <c r="D32" s="53">
        <v>28</v>
      </c>
      <c r="E32" s="41" t="s">
        <v>101</v>
      </c>
      <c r="F32" s="58">
        <v>50.4</v>
      </c>
      <c r="G32" s="42">
        <v>58</v>
      </c>
    </row>
    <row r="33" spans="1:7" x14ac:dyDescent="0.25">
      <c r="A33" s="133"/>
      <c r="B33" s="43"/>
      <c r="C33" s="44"/>
      <c r="D33" s="54">
        <v>29</v>
      </c>
      <c r="E33" s="45"/>
      <c r="F33" s="56"/>
      <c r="G33" s="46">
        <v>59</v>
      </c>
    </row>
    <row r="34" spans="1:7" x14ac:dyDescent="0.25">
      <c r="A34" s="133"/>
      <c r="B34" s="43"/>
      <c r="C34" s="44"/>
      <c r="D34" s="54">
        <v>30</v>
      </c>
      <c r="E34" s="45"/>
      <c r="F34" s="56"/>
      <c r="G34" s="46">
        <v>60</v>
      </c>
    </row>
    <row r="35" spans="1:7" x14ac:dyDescent="0.25">
      <c r="A35" s="133"/>
      <c r="B35" s="43"/>
      <c r="C35" s="44"/>
      <c r="D35" s="54">
        <v>31</v>
      </c>
      <c r="E35" s="45"/>
      <c r="F35" s="56"/>
      <c r="G35" s="46">
        <v>61</v>
      </c>
    </row>
    <row r="36" spans="1:7" ht="15" customHeight="1" thickBot="1" x14ac:dyDescent="0.3">
      <c r="A36" s="134"/>
      <c r="B36" s="47"/>
      <c r="C36" s="48"/>
      <c r="D36" s="55">
        <v>32</v>
      </c>
      <c r="E36" s="49"/>
      <c r="F36" s="57"/>
      <c r="G36" s="50">
        <v>62</v>
      </c>
    </row>
    <row r="37" spans="1:7" x14ac:dyDescent="0.25"/>
    <row r="38" spans="1:7" x14ac:dyDescent="0.25">
      <c r="A38" s="84" t="s">
        <v>16</v>
      </c>
      <c r="B38" s="84"/>
      <c r="C38" s="99">
        <f>SUM(C7:C36)</f>
        <v>224.11500000000001</v>
      </c>
      <c r="D38" s="84" t="s">
        <v>17</v>
      </c>
      <c r="E38" s="84"/>
      <c r="F38" s="99">
        <f>SUM(F7:F36)</f>
        <v>343.4</v>
      </c>
      <c r="G38" s="84" t="s">
        <v>17</v>
      </c>
    </row>
    <row r="39" spans="1:7" x14ac:dyDescent="0.25">
      <c r="A39" s="85" t="s">
        <v>18</v>
      </c>
      <c r="B39" s="85"/>
      <c r="C39" s="86">
        <f>C38/F38</f>
        <v>0.65263541059988361</v>
      </c>
      <c r="D39" s="86"/>
      <c r="E39" s="85"/>
      <c r="F39" s="86">
        <v>1</v>
      </c>
      <c r="G39" s="87"/>
    </row>
    <row r="40" spans="1:7" x14ac:dyDescent="0.25"/>
    <row r="41" spans="1:7" ht="15.75" thickBot="1" x14ac:dyDescent="0.3"/>
    <row r="42" spans="1:7" ht="15.75" thickBot="1" x14ac:dyDescent="0.3">
      <c r="A42" s="59" t="s">
        <v>9</v>
      </c>
      <c r="B42" s="130" t="s">
        <v>19</v>
      </c>
      <c r="C42" s="130"/>
      <c r="D42" s="130"/>
      <c r="E42" s="130"/>
      <c r="F42" s="130"/>
      <c r="G42" s="60" t="s">
        <v>20</v>
      </c>
    </row>
    <row r="43" spans="1:7" x14ac:dyDescent="0.25">
      <c r="A43" s="61">
        <v>1</v>
      </c>
      <c r="B43" s="146" t="s">
        <v>102</v>
      </c>
      <c r="C43" s="146"/>
      <c r="D43" s="146"/>
      <c r="E43" s="146"/>
      <c r="F43" s="146"/>
      <c r="G43" s="63" t="s">
        <v>103</v>
      </c>
    </row>
    <row r="44" spans="1:7" x14ac:dyDescent="0.25">
      <c r="A44" s="64">
        <v>2</v>
      </c>
      <c r="B44" s="146" t="s">
        <v>104</v>
      </c>
      <c r="C44" s="146"/>
      <c r="D44" s="146"/>
      <c r="E44" s="146"/>
      <c r="F44" s="146"/>
      <c r="G44" s="63" t="s">
        <v>103</v>
      </c>
    </row>
    <row r="45" spans="1:7" x14ac:dyDescent="0.25">
      <c r="A45" s="64">
        <v>3</v>
      </c>
      <c r="B45" s="146" t="s">
        <v>105</v>
      </c>
      <c r="C45" s="146"/>
      <c r="D45" s="146"/>
      <c r="E45" s="146"/>
      <c r="F45" s="146"/>
      <c r="G45" s="63" t="s">
        <v>103</v>
      </c>
    </row>
    <row r="46" spans="1:7" x14ac:dyDescent="0.25">
      <c r="A46" s="64">
        <v>4</v>
      </c>
      <c r="B46" s="146" t="s">
        <v>105</v>
      </c>
      <c r="C46" s="146"/>
      <c r="D46" s="146"/>
      <c r="E46" s="146"/>
      <c r="F46" s="146"/>
      <c r="G46" s="63" t="s">
        <v>103</v>
      </c>
    </row>
    <row r="47" spans="1:7" x14ac:dyDescent="0.25">
      <c r="A47" s="64">
        <v>5</v>
      </c>
      <c r="B47" s="146" t="s">
        <v>105</v>
      </c>
      <c r="C47" s="146"/>
      <c r="D47" s="146"/>
      <c r="E47" s="146"/>
      <c r="F47" s="146"/>
      <c r="G47" s="63" t="s">
        <v>103</v>
      </c>
    </row>
    <row r="48" spans="1:7" x14ac:dyDescent="0.25">
      <c r="A48" s="64">
        <v>6</v>
      </c>
      <c r="B48" s="146"/>
      <c r="C48" s="146"/>
      <c r="D48" s="146"/>
      <c r="E48" s="146"/>
      <c r="F48" s="146"/>
      <c r="G48" s="65"/>
    </row>
    <row r="49" spans="1:7" x14ac:dyDescent="0.25">
      <c r="A49" s="64">
        <v>7</v>
      </c>
      <c r="B49" s="146"/>
      <c r="C49" s="146"/>
      <c r="D49" s="146"/>
      <c r="E49" s="146"/>
      <c r="F49" s="146"/>
      <c r="G49" s="65"/>
    </row>
    <row r="50" spans="1:7" x14ac:dyDescent="0.25">
      <c r="A50" s="64">
        <v>8</v>
      </c>
      <c r="B50" s="146" t="s">
        <v>105</v>
      </c>
      <c r="C50" s="146"/>
      <c r="D50" s="146"/>
      <c r="E50" s="146"/>
      <c r="F50" s="146"/>
      <c r="G50" s="63" t="s">
        <v>103</v>
      </c>
    </row>
    <row r="51" spans="1:7" x14ac:dyDescent="0.25">
      <c r="A51" s="64">
        <v>9</v>
      </c>
      <c r="B51" s="146"/>
      <c r="C51" s="146"/>
      <c r="D51" s="146"/>
      <c r="E51" s="146"/>
      <c r="F51" s="146"/>
      <c r="G51" s="65"/>
    </row>
    <row r="52" spans="1:7" x14ac:dyDescent="0.25">
      <c r="A52" s="64">
        <v>10</v>
      </c>
      <c r="B52" s="146"/>
      <c r="C52" s="146"/>
      <c r="D52" s="146"/>
      <c r="E52" s="146"/>
      <c r="F52" s="146"/>
      <c r="G52" s="65"/>
    </row>
    <row r="53" spans="1:7" x14ac:dyDescent="0.25">
      <c r="A53" s="64">
        <v>11</v>
      </c>
      <c r="B53" s="146"/>
      <c r="C53" s="146"/>
      <c r="D53" s="146"/>
      <c r="E53" s="146"/>
      <c r="F53" s="146"/>
      <c r="G53" s="65"/>
    </row>
    <row r="54" spans="1:7" x14ac:dyDescent="0.25">
      <c r="A54" s="64">
        <v>12</v>
      </c>
      <c r="B54" s="146"/>
      <c r="C54" s="146"/>
      <c r="D54" s="146"/>
      <c r="E54" s="146"/>
      <c r="F54" s="146"/>
      <c r="G54" s="65"/>
    </row>
    <row r="55" spans="1:7" x14ac:dyDescent="0.25">
      <c r="A55" s="64">
        <v>13</v>
      </c>
      <c r="B55" s="146"/>
      <c r="C55" s="146"/>
      <c r="D55" s="146"/>
      <c r="E55" s="146"/>
      <c r="F55" s="146"/>
      <c r="G55" s="65"/>
    </row>
    <row r="56" spans="1:7" x14ac:dyDescent="0.25">
      <c r="A56" s="64">
        <v>14</v>
      </c>
      <c r="B56" s="146"/>
      <c r="C56" s="146"/>
      <c r="D56" s="146"/>
      <c r="E56" s="146"/>
      <c r="F56" s="146"/>
      <c r="G56" s="65"/>
    </row>
    <row r="57" spans="1:7" x14ac:dyDescent="0.25">
      <c r="A57" s="64">
        <v>15</v>
      </c>
      <c r="B57" s="146"/>
      <c r="C57" s="146"/>
      <c r="D57" s="146"/>
      <c r="E57" s="146"/>
      <c r="F57" s="146"/>
      <c r="G57" s="65"/>
    </row>
    <row r="58" spans="1:7" x14ac:dyDescent="0.25">
      <c r="A58" s="64">
        <v>16</v>
      </c>
      <c r="B58" s="146"/>
      <c r="C58" s="146"/>
      <c r="D58" s="146"/>
      <c r="E58" s="146"/>
      <c r="F58" s="146"/>
      <c r="G58" s="65"/>
    </row>
    <row r="59" spans="1:7" x14ac:dyDescent="0.25">
      <c r="A59" s="64">
        <v>17</v>
      </c>
      <c r="B59" s="146"/>
      <c r="C59" s="146"/>
      <c r="D59" s="146"/>
      <c r="E59" s="146"/>
      <c r="F59" s="146"/>
      <c r="G59" s="65"/>
    </row>
    <row r="60" spans="1:7" x14ac:dyDescent="0.25">
      <c r="A60" s="64">
        <v>18</v>
      </c>
      <c r="B60" s="146" t="s">
        <v>105</v>
      </c>
      <c r="C60" s="146"/>
      <c r="D60" s="146"/>
      <c r="E60" s="146"/>
      <c r="F60" s="146"/>
      <c r="G60" s="63" t="s">
        <v>103</v>
      </c>
    </row>
    <row r="61" spans="1:7" x14ac:dyDescent="0.25">
      <c r="A61" s="64">
        <v>19</v>
      </c>
      <c r="B61" s="146"/>
      <c r="C61" s="146"/>
      <c r="D61" s="146"/>
      <c r="E61" s="146"/>
      <c r="F61" s="146"/>
      <c r="G61" s="65"/>
    </row>
    <row r="62" spans="1:7" x14ac:dyDescent="0.25">
      <c r="A62" s="64">
        <v>20</v>
      </c>
      <c r="B62" s="146"/>
      <c r="C62" s="146"/>
      <c r="D62" s="146"/>
      <c r="E62" s="146"/>
      <c r="F62" s="146"/>
      <c r="G62" s="65"/>
    </row>
    <row r="63" spans="1:7" x14ac:dyDescent="0.25">
      <c r="A63" s="64">
        <v>21</v>
      </c>
      <c r="B63" s="146"/>
      <c r="C63" s="146"/>
      <c r="D63" s="146"/>
      <c r="E63" s="146"/>
      <c r="F63" s="146"/>
      <c r="G63" s="65"/>
    </row>
    <row r="64" spans="1:7" x14ac:dyDescent="0.25">
      <c r="A64" s="64">
        <v>22</v>
      </c>
      <c r="B64" s="146"/>
      <c r="C64" s="146"/>
      <c r="D64" s="146"/>
      <c r="E64" s="146"/>
      <c r="F64" s="146"/>
      <c r="G64" s="65"/>
    </row>
    <row r="65" spans="1:7" x14ac:dyDescent="0.25">
      <c r="A65" s="64">
        <v>23</v>
      </c>
      <c r="B65" s="146"/>
      <c r="C65" s="146"/>
      <c r="D65" s="146"/>
      <c r="E65" s="146"/>
      <c r="F65" s="146"/>
      <c r="G65" s="65"/>
    </row>
    <row r="66" spans="1:7" x14ac:dyDescent="0.25">
      <c r="A66" s="64">
        <v>24</v>
      </c>
      <c r="B66" s="146"/>
      <c r="C66" s="146"/>
      <c r="D66" s="146"/>
      <c r="E66" s="146"/>
      <c r="F66" s="146"/>
      <c r="G66" s="65"/>
    </row>
    <row r="67" spans="1:7" x14ac:dyDescent="0.25">
      <c r="A67" s="64">
        <v>25</v>
      </c>
      <c r="B67" s="146"/>
      <c r="C67" s="146"/>
      <c r="D67" s="146"/>
      <c r="E67" s="146"/>
      <c r="F67" s="146"/>
      <c r="G67" s="65"/>
    </row>
    <row r="68" spans="1:7" ht="15.75" thickBot="1" x14ac:dyDescent="0.3">
      <c r="A68" s="64">
        <v>26</v>
      </c>
      <c r="B68" s="146"/>
      <c r="C68" s="146"/>
      <c r="D68" s="146"/>
      <c r="E68" s="146"/>
      <c r="F68" s="146"/>
      <c r="G68" s="66"/>
    </row>
    <row r="69" spans="1:7" x14ac:dyDescent="0.25">
      <c r="A69" s="64">
        <v>27</v>
      </c>
      <c r="B69" s="146"/>
      <c r="C69" s="146"/>
      <c r="D69" s="146"/>
      <c r="E69" s="146"/>
      <c r="F69" s="146"/>
      <c r="G69" s="65"/>
    </row>
    <row r="70" spans="1:7" ht="15.75" thickBot="1" x14ac:dyDescent="0.3">
      <c r="A70" s="64">
        <v>28</v>
      </c>
      <c r="B70" s="146" t="s">
        <v>106</v>
      </c>
      <c r="C70" s="146"/>
      <c r="D70" s="146"/>
      <c r="E70" s="146"/>
      <c r="F70" s="146"/>
      <c r="G70" s="66" t="s">
        <v>107</v>
      </c>
    </row>
    <row r="71" spans="1:7" x14ac:dyDescent="0.25">
      <c r="A71" s="64">
        <v>29</v>
      </c>
      <c r="B71" s="146"/>
      <c r="C71" s="146"/>
      <c r="D71" s="146"/>
      <c r="E71" s="146"/>
      <c r="F71" s="146"/>
      <c r="G71" s="65"/>
    </row>
    <row r="72" spans="1:7" x14ac:dyDescent="0.25">
      <c r="A72" s="64">
        <v>30</v>
      </c>
      <c r="B72" s="146"/>
      <c r="C72" s="146"/>
      <c r="D72" s="146"/>
      <c r="E72" s="146"/>
      <c r="F72" s="146"/>
      <c r="G72" s="65"/>
    </row>
    <row r="73" spans="1:7" ht="16.5" customHeight="1" x14ac:dyDescent="0.25">
      <c r="A73" s="64">
        <v>31</v>
      </c>
      <c r="B73" s="149"/>
      <c r="C73" s="146"/>
      <c r="D73" s="146"/>
      <c r="E73" s="146"/>
      <c r="F73" s="146"/>
      <c r="G73" s="67"/>
    </row>
    <row r="74" spans="1:7" x14ac:dyDescent="0.25">
      <c r="A74" s="64">
        <v>32</v>
      </c>
      <c r="B74" s="146"/>
      <c r="C74" s="146"/>
      <c r="D74" s="146"/>
      <c r="E74" s="146"/>
      <c r="F74" s="146"/>
      <c r="G74" s="65"/>
    </row>
    <row r="75" spans="1:7" x14ac:dyDescent="0.25">
      <c r="A75" s="64">
        <v>33</v>
      </c>
      <c r="B75" s="146" t="s">
        <v>105</v>
      </c>
      <c r="C75" s="146"/>
      <c r="D75" s="146"/>
      <c r="E75" s="146"/>
      <c r="F75" s="146"/>
      <c r="G75" s="63" t="s">
        <v>103</v>
      </c>
    </row>
    <row r="76" spans="1:7" x14ac:dyDescent="0.25">
      <c r="A76" s="64">
        <v>34</v>
      </c>
      <c r="B76" s="146" t="s">
        <v>105</v>
      </c>
      <c r="C76" s="146"/>
      <c r="D76" s="146"/>
      <c r="E76" s="146"/>
      <c r="F76" s="146"/>
      <c r="G76" s="63" t="s">
        <v>103</v>
      </c>
    </row>
    <row r="77" spans="1:7" x14ac:dyDescent="0.25">
      <c r="A77" s="64">
        <v>35</v>
      </c>
      <c r="B77" s="146" t="s">
        <v>105</v>
      </c>
      <c r="C77" s="146"/>
      <c r="D77" s="146"/>
      <c r="E77" s="146"/>
      <c r="F77" s="146"/>
      <c r="G77" s="63" t="s">
        <v>103</v>
      </c>
    </row>
    <row r="78" spans="1:7" x14ac:dyDescent="0.25">
      <c r="A78" s="64">
        <v>36</v>
      </c>
      <c r="B78" s="146" t="s">
        <v>105</v>
      </c>
      <c r="C78" s="146"/>
      <c r="D78" s="146"/>
      <c r="E78" s="146"/>
      <c r="F78" s="146"/>
      <c r="G78" s="63" t="s">
        <v>103</v>
      </c>
    </row>
    <row r="79" spans="1:7" x14ac:dyDescent="0.25">
      <c r="A79" s="64">
        <v>37</v>
      </c>
      <c r="B79" s="146" t="s">
        <v>105</v>
      </c>
      <c r="C79" s="146"/>
      <c r="D79" s="146"/>
      <c r="E79" s="146"/>
      <c r="F79" s="146"/>
      <c r="G79" s="63" t="s">
        <v>103</v>
      </c>
    </row>
    <row r="80" spans="1:7" x14ac:dyDescent="0.25">
      <c r="A80" s="64">
        <v>38</v>
      </c>
      <c r="B80" s="146" t="s">
        <v>105</v>
      </c>
      <c r="C80" s="146"/>
      <c r="D80" s="146"/>
      <c r="E80" s="146"/>
      <c r="F80" s="146"/>
      <c r="G80" s="63" t="s">
        <v>103</v>
      </c>
    </row>
    <row r="81" spans="1:7" x14ac:dyDescent="0.25">
      <c r="A81" s="64">
        <v>39</v>
      </c>
      <c r="B81" s="146"/>
      <c r="C81" s="146"/>
      <c r="D81" s="146"/>
      <c r="E81" s="146"/>
      <c r="F81" s="146"/>
      <c r="G81" s="65"/>
    </row>
    <row r="82" spans="1:7" x14ac:dyDescent="0.25">
      <c r="A82" s="64">
        <v>40</v>
      </c>
      <c r="B82" s="146"/>
      <c r="C82" s="146"/>
      <c r="D82" s="146"/>
      <c r="E82" s="146"/>
      <c r="F82" s="146"/>
      <c r="G82" s="65"/>
    </row>
    <row r="83" spans="1:7" x14ac:dyDescent="0.25">
      <c r="A83" s="64">
        <v>41</v>
      </c>
      <c r="B83" s="146"/>
      <c r="C83" s="146"/>
      <c r="D83" s="146"/>
      <c r="E83" s="146"/>
      <c r="F83" s="146"/>
      <c r="G83" s="65"/>
    </row>
    <row r="84" spans="1:7" x14ac:dyDescent="0.25">
      <c r="A84" s="64">
        <v>42</v>
      </c>
      <c r="B84" s="146"/>
      <c r="C84" s="146"/>
      <c r="D84" s="146"/>
      <c r="E84" s="146"/>
      <c r="F84" s="146"/>
      <c r="G84" s="65"/>
    </row>
    <row r="85" spans="1:7" x14ac:dyDescent="0.25">
      <c r="A85" s="64">
        <v>43</v>
      </c>
      <c r="B85" s="146"/>
      <c r="C85" s="146"/>
      <c r="D85" s="146"/>
      <c r="E85" s="146"/>
      <c r="F85" s="146"/>
      <c r="G85" s="65"/>
    </row>
    <row r="86" spans="1:7" x14ac:dyDescent="0.25">
      <c r="A86" s="64">
        <v>44</v>
      </c>
      <c r="B86" s="146"/>
      <c r="C86" s="146"/>
      <c r="D86" s="146"/>
      <c r="E86" s="146"/>
      <c r="F86" s="146"/>
      <c r="G86" s="65"/>
    </row>
    <row r="87" spans="1:7" x14ac:dyDescent="0.25">
      <c r="A87" s="64">
        <v>45</v>
      </c>
      <c r="B87" s="146"/>
      <c r="C87" s="146"/>
      <c r="D87" s="146"/>
      <c r="E87" s="146"/>
      <c r="F87" s="146"/>
      <c r="G87" s="65"/>
    </row>
    <row r="88" spans="1:7" x14ac:dyDescent="0.25">
      <c r="A88" s="64">
        <v>46</v>
      </c>
      <c r="B88" s="146"/>
      <c r="C88" s="146"/>
      <c r="D88" s="146"/>
      <c r="E88" s="146"/>
      <c r="F88" s="146"/>
      <c r="G88" s="65"/>
    </row>
    <row r="89" spans="1:7" x14ac:dyDescent="0.25">
      <c r="A89" s="64">
        <v>47</v>
      </c>
      <c r="B89" s="146"/>
      <c r="C89" s="146"/>
      <c r="D89" s="146"/>
      <c r="E89" s="146"/>
      <c r="F89" s="146"/>
      <c r="G89" s="65"/>
    </row>
    <row r="90" spans="1:7" x14ac:dyDescent="0.25">
      <c r="A90" s="64">
        <v>48</v>
      </c>
      <c r="B90" s="148"/>
      <c r="C90" s="148"/>
      <c r="D90" s="148"/>
      <c r="E90" s="148"/>
      <c r="F90" s="148"/>
      <c r="G90" s="68"/>
    </row>
    <row r="91" spans="1:7" x14ac:dyDescent="0.25">
      <c r="A91" s="64">
        <v>49</v>
      </c>
      <c r="B91" s="146"/>
      <c r="C91" s="146"/>
      <c r="D91" s="146"/>
      <c r="E91" s="146"/>
      <c r="F91" s="146"/>
      <c r="G91" s="69"/>
    </row>
    <row r="92" spans="1:7" x14ac:dyDescent="0.25">
      <c r="A92" s="64">
        <v>50</v>
      </c>
      <c r="B92" s="146"/>
      <c r="C92" s="146"/>
      <c r="D92" s="146"/>
      <c r="E92" s="146"/>
      <c r="F92" s="146"/>
      <c r="G92" s="65"/>
    </row>
    <row r="93" spans="1:7" x14ac:dyDescent="0.25">
      <c r="A93" s="64">
        <v>51</v>
      </c>
      <c r="B93" s="146"/>
      <c r="C93" s="146"/>
      <c r="D93" s="146"/>
      <c r="E93" s="146"/>
      <c r="F93" s="146"/>
      <c r="G93" s="65"/>
    </row>
    <row r="94" spans="1:7" x14ac:dyDescent="0.25">
      <c r="A94" s="64">
        <v>52</v>
      </c>
      <c r="B94" s="146"/>
      <c r="C94" s="146"/>
      <c r="D94" s="146"/>
      <c r="E94" s="146"/>
      <c r="F94" s="146"/>
      <c r="G94" s="65"/>
    </row>
    <row r="95" spans="1:7" x14ac:dyDescent="0.25">
      <c r="A95" s="64">
        <v>53</v>
      </c>
      <c r="B95" s="146"/>
      <c r="C95" s="146"/>
      <c r="D95" s="146"/>
      <c r="E95" s="146"/>
      <c r="F95" s="146"/>
      <c r="G95" s="65"/>
    </row>
    <row r="96" spans="1:7" x14ac:dyDescent="0.25">
      <c r="A96" s="64">
        <v>54</v>
      </c>
      <c r="B96" s="146"/>
      <c r="C96" s="146"/>
      <c r="D96" s="146"/>
      <c r="E96" s="146"/>
      <c r="F96" s="146"/>
      <c r="G96" s="65"/>
    </row>
    <row r="97" spans="1:7" x14ac:dyDescent="0.25">
      <c r="A97" s="64">
        <v>55</v>
      </c>
      <c r="B97" s="146"/>
      <c r="C97" s="146"/>
      <c r="D97" s="146"/>
      <c r="E97" s="146"/>
      <c r="F97" s="146"/>
      <c r="G97" s="65"/>
    </row>
    <row r="98" spans="1:7" x14ac:dyDescent="0.25">
      <c r="A98" s="64">
        <v>56</v>
      </c>
      <c r="B98" s="146"/>
      <c r="C98" s="146"/>
      <c r="D98" s="146"/>
      <c r="E98" s="146"/>
      <c r="F98" s="146"/>
      <c r="G98" s="65"/>
    </row>
    <row r="99" spans="1:7" x14ac:dyDescent="0.25">
      <c r="A99" s="64">
        <v>57</v>
      </c>
      <c r="B99" s="146"/>
      <c r="C99" s="146"/>
      <c r="D99" s="146"/>
      <c r="E99" s="146"/>
      <c r="F99" s="146"/>
      <c r="G99" s="65"/>
    </row>
    <row r="100" spans="1:7" ht="15.75" thickBot="1" x14ac:dyDescent="0.3">
      <c r="A100" s="64">
        <v>58</v>
      </c>
      <c r="B100" s="146" t="s">
        <v>108</v>
      </c>
      <c r="C100" s="146"/>
      <c r="D100" s="146"/>
      <c r="E100" s="146"/>
      <c r="F100" s="146"/>
      <c r="G100" s="66" t="s">
        <v>107</v>
      </c>
    </row>
    <row r="101" spans="1:7" x14ac:dyDescent="0.25">
      <c r="A101" s="64">
        <v>59</v>
      </c>
      <c r="B101" s="146"/>
      <c r="C101" s="146"/>
      <c r="D101" s="146"/>
      <c r="E101" s="146"/>
      <c r="F101" s="146"/>
      <c r="G101" s="65"/>
    </row>
    <row r="102" spans="1:7" ht="15.75" thickBot="1" x14ac:dyDescent="0.3">
      <c r="A102" s="70">
        <v>60</v>
      </c>
      <c r="B102" s="147"/>
      <c r="C102" s="147"/>
      <c r="D102" s="147"/>
      <c r="E102" s="147"/>
      <c r="F102" s="147"/>
      <c r="G102" s="72"/>
    </row>
    <row r="103" spans="1:7" hidden="1" x14ac:dyDescent="0.25"/>
    <row r="104" spans="1:7" hidden="1" x14ac:dyDescent="0.25"/>
  </sheetData>
  <mergeCells count="75">
    <mergeCell ref="A22:A26"/>
    <mergeCell ref="B1:D1"/>
    <mergeCell ref="E1:G1"/>
    <mergeCell ref="B2:D2"/>
    <mergeCell ref="E2:G2"/>
    <mergeCell ref="B3:D3"/>
    <mergeCell ref="E3:G3"/>
    <mergeCell ref="B4:D4"/>
    <mergeCell ref="E4:G4"/>
    <mergeCell ref="A7:A11"/>
    <mergeCell ref="A12:A16"/>
    <mergeCell ref="A17:A21"/>
    <mergeCell ref="A27:A31"/>
    <mergeCell ref="A32:A36"/>
    <mergeCell ref="B42:F42"/>
    <mergeCell ref="B43:F43"/>
    <mergeCell ref="B44:F44"/>
    <mergeCell ref="B57:F57"/>
    <mergeCell ref="B46:F46"/>
    <mergeCell ref="B47:F47"/>
    <mergeCell ref="B48:F48"/>
    <mergeCell ref="B49:F49"/>
    <mergeCell ref="B50:F50"/>
    <mergeCell ref="B51:F51"/>
    <mergeCell ref="B52:F52"/>
    <mergeCell ref="B53:F53"/>
    <mergeCell ref="B54:F54"/>
    <mergeCell ref="B55:F55"/>
    <mergeCell ref="B56:F56"/>
    <mergeCell ref="B69:F69"/>
    <mergeCell ref="B58:F58"/>
    <mergeCell ref="B59:F59"/>
    <mergeCell ref="B60:F60"/>
    <mergeCell ref="B61:F61"/>
    <mergeCell ref="B62:F62"/>
    <mergeCell ref="B63:F63"/>
    <mergeCell ref="B64:F64"/>
    <mergeCell ref="B65:F65"/>
    <mergeCell ref="B66:F66"/>
    <mergeCell ref="B67:F67"/>
    <mergeCell ref="B68:F68"/>
    <mergeCell ref="B81:F81"/>
    <mergeCell ref="B70:F70"/>
    <mergeCell ref="B71:F71"/>
    <mergeCell ref="B72:F72"/>
    <mergeCell ref="B73:F73"/>
    <mergeCell ref="B74:F74"/>
    <mergeCell ref="B75:F75"/>
    <mergeCell ref="B77:F77"/>
    <mergeCell ref="B78:F78"/>
    <mergeCell ref="B79:F79"/>
    <mergeCell ref="B80:F80"/>
    <mergeCell ref="B93:F93"/>
    <mergeCell ref="B82:F82"/>
    <mergeCell ref="B83:F83"/>
    <mergeCell ref="B84:F84"/>
    <mergeCell ref="B85:F85"/>
    <mergeCell ref="B86:F86"/>
    <mergeCell ref="B87:F87"/>
    <mergeCell ref="B100:F100"/>
    <mergeCell ref="B101:F101"/>
    <mergeCell ref="B102:F102"/>
    <mergeCell ref="B76:F76"/>
    <mergeCell ref="B45:F45"/>
    <mergeCell ref="B94:F94"/>
    <mergeCell ref="B95:F95"/>
    <mergeCell ref="B96:F96"/>
    <mergeCell ref="B97:F97"/>
    <mergeCell ref="B98:F98"/>
    <mergeCell ref="B99:F99"/>
    <mergeCell ref="B88:F88"/>
    <mergeCell ref="B89:F89"/>
    <mergeCell ref="B90:F90"/>
    <mergeCell ref="B91:F91"/>
    <mergeCell ref="B92:F92"/>
  </mergeCells>
  <phoneticPr fontId="6" type="noConversion"/>
  <dataValidations count="2">
    <dataValidation type="list" allowBlank="1" showInputMessage="1" showErrorMessage="1" sqref="E5:G5 B3:D3" xr:uid="{FE3699AD-B579-483F-92E7-20E2201F74F0}">
      <formula1>"Hergebruik, Reparatie, Opknappen, Herproductie, Hoogwaardige recycling"</formula1>
    </dataValidation>
    <dataValidation type="list" allowBlank="1" showInputMessage="1" showErrorMessage="1" sqref="E3:G3" xr:uid="{57FADBE5-8F08-4834-8CF7-CF6A44497FBD}">
      <formula1>"Hergebruik, Reparatie, Opknappen, Herproductie, Hoogwaardige re+$XFD$5cycling, N.v.t."</formula1>
    </dataValidation>
  </dataValidations>
  <hyperlinks>
    <hyperlink ref="G100" r:id="rId1" xr:uid="{067AABB5-AC08-4A9E-A9A0-907AED231C64}"/>
    <hyperlink ref="G70" r:id="rId2" xr:uid="{BB6AF2DA-2252-4DB6-810E-0B9132324925}"/>
    <hyperlink ref="G43" r:id="rId3" display="https://www.nvrd.nl/wp-content/uploads/2023/09/True-Price-onderzoek-oktober-2022.pdf" xr:uid="{CA59D715-D10D-4415-BB86-87278F8CF547}"/>
    <hyperlink ref="G44" r:id="rId4" display="https://www.nvrd.nl/wp-content/uploads/2023/09/True-Price-onderzoek-oktober-2022.pdf" xr:uid="{CAB51013-CAB8-4CA7-912B-FE9F27D5229A}"/>
    <hyperlink ref="G45" r:id="rId5" display="https://www.nvrd.nl/wp-content/uploads/2023/09/True-Price-onderzoek-oktober-2022.pdf" xr:uid="{B64BC9E1-2D14-4159-9EFB-0FF571C7FEC0}"/>
    <hyperlink ref="G46" r:id="rId6" display="https://www.nvrd.nl/wp-content/uploads/2023/09/True-Price-onderzoek-oktober-2022.pdf" xr:uid="{D14F5512-0DC4-45BB-84D0-633F7E175D55}"/>
    <hyperlink ref="G47" r:id="rId7" display="https://www.nvrd.nl/wp-content/uploads/2023/09/True-Price-onderzoek-oktober-2022.pdf" xr:uid="{F6A21C08-BA38-40DA-8DC9-80A71B042739}"/>
    <hyperlink ref="G75" r:id="rId8" display="https://www.nvrd.nl/wp-content/uploads/2023/09/True-Price-onderzoek-oktober-2022.pdf" xr:uid="{D0D195A4-B95B-4A16-A1FE-E95194F96FDA}"/>
    <hyperlink ref="G76" r:id="rId9" display="https://www.nvrd.nl/wp-content/uploads/2023/09/True-Price-onderzoek-oktober-2022.pdf" xr:uid="{E39A8A47-BE1F-4D42-B7A0-081B0BB92A83}"/>
    <hyperlink ref="G77" r:id="rId10" display="https://www.nvrd.nl/wp-content/uploads/2023/09/True-Price-onderzoek-oktober-2022.pdf" xr:uid="{A028F9A9-90C1-458E-A294-5EF18A9AA150}"/>
    <hyperlink ref="G78" r:id="rId11" display="https://www.nvrd.nl/wp-content/uploads/2023/09/True-Price-onderzoek-oktober-2022.pdf" xr:uid="{B28CF54A-4FF1-478E-BE56-89279159A52D}"/>
    <hyperlink ref="G79" r:id="rId12" display="https://www.nvrd.nl/wp-content/uploads/2023/09/True-Price-onderzoek-oktober-2022.pdf" xr:uid="{5CCD1CF0-564A-4538-A203-041FCF26D23E}"/>
    <hyperlink ref="G80" r:id="rId13" display="https://www.nvrd.nl/wp-content/uploads/2023/09/True-Price-onderzoek-oktober-2022.pdf" xr:uid="{F6799FD3-6774-4656-A3CB-95752C272DA1}"/>
    <hyperlink ref="G50" r:id="rId14" display="https://www.nvrd.nl/wp-content/uploads/2023/09/True-Price-onderzoek-oktober-2022.pdf" xr:uid="{59819BFD-FB5E-4945-A9CE-9A8C18A22E69}"/>
    <hyperlink ref="G60" r:id="rId15" display="https://www.nvrd.nl/wp-content/uploads/2023/09/True-Price-onderzoek-oktober-2022.pdf" xr:uid="{1B268E81-3924-45D6-B86C-A468A408C021}"/>
  </hyperlinks>
  <pageMargins left="0.7" right="0.7" top="0.75" bottom="0.75" header="0.3" footer="0.3"/>
  <pageSetup paperSize="9" scale="42" orientation="portrait" r:id="rId16"/>
  <headerFooter>
    <oddFooter>&amp;L_x000D_&amp;1#&amp;"Calibri"&amp;10&amp;K000000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4F8E-3AA2-4CAB-A217-08A85D182F7B}">
  <dimension ref="A1:G106"/>
  <sheetViews>
    <sheetView topLeftCell="A3" workbookViewId="0">
      <selection activeCell="A3" sqref="A3"/>
    </sheetView>
  </sheetViews>
  <sheetFormatPr defaultColWidth="0" defaultRowHeight="15" zeroHeight="1" x14ac:dyDescent="0.25"/>
  <cols>
    <col min="1" max="1" width="41.140625" style="89" customWidth="1"/>
    <col min="2" max="2" width="20.7109375" style="89" customWidth="1"/>
    <col min="3" max="3" width="15.140625" style="89" customWidth="1"/>
    <col min="4" max="4" width="16.7109375" style="89" customWidth="1"/>
    <col min="5" max="5" width="20.7109375" style="89" customWidth="1"/>
    <col min="6" max="6" width="15.140625" style="89" customWidth="1"/>
    <col min="7" max="7" width="20.5703125" style="89" customWidth="1"/>
    <col min="8" max="16384" width="9.140625" hidden="1"/>
  </cols>
  <sheetData>
    <row r="1" spans="1:7" hidden="1" x14ac:dyDescent="0.25">
      <c r="A1" s="1"/>
      <c r="B1" s="1"/>
      <c r="C1" s="1"/>
      <c r="D1" s="1"/>
      <c r="E1" s="1"/>
      <c r="F1" s="1"/>
      <c r="G1" s="1"/>
    </row>
    <row r="2" spans="1:7" hidden="1" x14ac:dyDescent="0.25">
      <c r="A2" s="1"/>
      <c r="B2" s="1"/>
      <c r="C2" s="1"/>
      <c r="D2" s="1"/>
      <c r="E2" s="1"/>
      <c r="F2" s="1"/>
      <c r="G2" s="1"/>
    </row>
    <row r="3" spans="1:7" ht="50.1" customHeight="1" x14ac:dyDescent="0.25">
      <c r="A3" s="33"/>
      <c r="B3" s="135" t="s">
        <v>0</v>
      </c>
      <c r="C3" s="135"/>
      <c r="D3" s="135"/>
      <c r="E3" s="135" t="s">
        <v>1</v>
      </c>
      <c r="F3" s="135"/>
      <c r="G3" s="135"/>
    </row>
    <row r="4" spans="1:7" x14ac:dyDescent="0.25">
      <c r="A4" s="34" t="s">
        <v>2</v>
      </c>
      <c r="B4" s="150" t="s">
        <v>109</v>
      </c>
      <c r="C4" s="151"/>
      <c r="D4" s="151"/>
      <c r="E4" s="150" t="s">
        <v>110</v>
      </c>
      <c r="F4" s="150"/>
      <c r="G4" s="150"/>
    </row>
    <row r="5" spans="1:7" x14ac:dyDescent="0.25">
      <c r="A5" s="34" t="s">
        <v>5</v>
      </c>
      <c r="B5" s="150" t="s">
        <v>111</v>
      </c>
      <c r="C5" s="150"/>
      <c r="D5" s="150"/>
      <c r="E5" s="150"/>
      <c r="F5" s="150"/>
      <c r="G5" s="150"/>
    </row>
    <row r="6" spans="1:7" ht="100.5" customHeight="1" x14ac:dyDescent="0.25">
      <c r="A6" s="34" t="s">
        <v>172</v>
      </c>
      <c r="B6" s="152" t="s">
        <v>112</v>
      </c>
      <c r="C6" s="152"/>
      <c r="D6" s="152"/>
      <c r="E6" s="152" t="s">
        <v>113</v>
      </c>
      <c r="F6" s="152"/>
      <c r="G6" s="152"/>
    </row>
    <row r="7" spans="1:7" x14ac:dyDescent="0.25">
      <c r="A7" s="26"/>
      <c r="B7" s="26"/>
      <c r="C7" s="26"/>
      <c r="D7" s="26"/>
      <c r="E7" s="26"/>
      <c r="F7" s="26"/>
      <c r="G7" s="26"/>
    </row>
    <row r="8" spans="1:7" ht="25.5" x14ac:dyDescent="0.25">
      <c r="A8" s="35" t="s">
        <v>6</v>
      </c>
      <c r="B8" s="36" t="s">
        <v>7</v>
      </c>
      <c r="C8" s="37" t="s">
        <v>8</v>
      </c>
      <c r="D8" s="38" t="s">
        <v>9</v>
      </c>
      <c r="E8" s="36" t="s">
        <v>7</v>
      </c>
      <c r="F8" s="37" t="s">
        <v>8</v>
      </c>
      <c r="G8" s="38" t="s">
        <v>9</v>
      </c>
    </row>
    <row r="9" spans="1:7" x14ac:dyDescent="0.25">
      <c r="A9" s="132" t="s">
        <v>10</v>
      </c>
      <c r="B9" s="39" t="s">
        <v>114</v>
      </c>
      <c r="C9" s="73">
        <f>1.006 * 30</f>
        <v>30.18</v>
      </c>
      <c r="D9" s="74">
        <v>1</v>
      </c>
      <c r="E9" s="39" t="s">
        <v>114</v>
      </c>
      <c r="F9" s="75">
        <f>1.006*60</f>
        <v>60.36</v>
      </c>
      <c r="G9" s="42">
        <v>31</v>
      </c>
    </row>
    <row r="10" spans="1:7" x14ac:dyDescent="0.25">
      <c r="A10" s="133"/>
      <c r="B10" s="43"/>
      <c r="C10" s="76"/>
      <c r="D10" s="77">
        <v>2</v>
      </c>
      <c r="E10" s="43"/>
      <c r="F10" s="76"/>
      <c r="G10" s="46">
        <v>32</v>
      </c>
    </row>
    <row r="11" spans="1:7" x14ac:dyDescent="0.25">
      <c r="A11" s="133"/>
      <c r="B11" s="43"/>
      <c r="C11" s="76"/>
      <c r="D11" s="77">
        <v>3</v>
      </c>
      <c r="E11" s="43"/>
      <c r="F11" s="62"/>
      <c r="G11" s="46">
        <v>33</v>
      </c>
    </row>
    <row r="12" spans="1:7" x14ac:dyDescent="0.25">
      <c r="A12" s="133"/>
      <c r="B12" s="43"/>
      <c r="C12" s="76"/>
      <c r="D12" s="46">
        <v>4</v>
      </c>
      <c r="E12" s="43"/>
      <c r="F12" s="62"/>
      <c r="G12" s="46">
        <v>34</v>
      </c>
    </row>
    <row r="13" spans="1:7" x14ac:dyDescent="0.25">
      <c r="A13" s="134"/>
      <c r="B13" s="47"/>
      <c r="C13" s="78"/>
      <c r="D13" s="50">
        <v>5</v>
      </c>
      <c r="E13" s="47"/>
      <c r="F13" s="71"/>
      <c r="G13" s="50">
        <v>35</v>
      </c>
    </row>
    <row r="14" spans="1:7" ht="25.5" x14ac:dyDescent="0.25">
      <c r="A14" s="132" t="s">
        <v>11</v>
      </c>
      <c r="B14" s="43" t="s">
        <v>115</v>
      </c>
      <c r="C14" s="79">
        <f>1.55*30</f>
        <v>46.5</v>
      </c>
      <c r="D14" s="42">
        <v>6</v>
      </c>
      <c r="E14" s="43" t="s">
        <v>115</v>
      </c>
      <c r="F14" s="79">
        <f>1.55 *60</f>
        <v>93</v>
      </c>
      <c r="G14" s="42">
        <v>36</v>
      </c>
    </row>
    <row r="15" spans="1:7" ht="25.5" x14ac:dyDescent="0.25">
      <c r="A15" s="133"/>
      <c r="B15" s="43" t="s">
        <v>116</v>
      </c>
      <c r="C15" s="79">
        <f xml:space="preserve"> 1.659 * 30</f>
        <v>49.77</v>
      </c>
      <c r="D15" s="46">
        <v>7</v>
      </c>
      <c r="E15" s="43" t="s">
        <v>116</v>
      </c>
      <c r="F15" s="79">
        <f xml:space="preserve"> 1.659 *60</f>
        <v>99.54</v>
      </c>
      <c r="G15" s="46">
        <v>37</v>
      </c>
    </row>
    <row r="16" spans="1:7" x14ac:dyDescent="0.25">
      <c r="A16" s="133"/>
      <c r="B16" s="43" t="s">
        <v>117</v>
      </c>
      <c r="C16" s="79">
        <f>0.069*30</f>
        <v>2.0700000000000003</v>
      </c>
      <c r="D16" s="46">
        <v>8</v>
      </c>
      <c r="E16" s="43" t="s">
        <v>117</v>
      </c>
      <c r="F16" s="80">
        <f>0.069*60</f>
        <v>4.1400000000000006</v>
      </c>
      <c r="G16" s="46">
        <v>38</v>
      </c>
    </row>
    <row r="17" spans="1:7" x14ac:dyDescent="0.25">
      <c r="A17" s="133"/>
      <c r="B17" s="52" t="s">
        <v>118</v>
      </c>
      <c r="C17" s="79">
        <f>2.789*30</f>
        <v>83.67</v>
      </c>
      <c r="D17" s="46">
        <v>9</v>
      </c>
      <c r="E17" s="52" t="s">
        <v>118</v>
      </c>
      <c r="F17" s="79">
        <f>2.789*60</f>
        <v>167.34</v>
      </c>
      <c r="G17" s="46">
        <v>39</v>
      </c>
    </row>
    <row r="18" spans="1:7" ht="15.75" thickBot="1" x14ac:dyDescent="0.3">
      <c r="A18" s="134"/>
      <c r="B18" s="47"/>
      <c r="C18" s="78"/>
      <c r="D18" s="50">
        <v>10</v>
      </c>
      <c r="E18" s="93"/>
      <c r="F18" s="94"/>
      <c r="G18" s="95">
        <v>40</v>
      </c>
    </row>
    <row r="19" spans="1:7" ht="51" x14ac:dyDescent="0.25">
      <c r="A19" s="132" t="s">
        <v>12</v>
      </c>
      <c r="B19" s="39" t="s">
        <v>119</v>
      </c>
      <c r="C19" s="81">
        <f>0.012*0.03*11704</f>
        <v>4.2134399999999994</v>
      </c>
      <c r="D19" s="90">
        <v>11</v>
      </c>
      <c r="E19" s="39" t="s">
        <v>119</v>
      </c>
      <c r="F19" s="81">
        <f>0.012*0.06*11704</f>
        <v>8.4268799999999988</v>
      </c>
      <c r="G19" s="42">
        <v>41</v>
      </c>
    </row>
    <row r="20" spans="1:7" ht="25.5" x14ac:dyDescent="0.25">
      <c r="A20" s="133"/>
      <c r="B20" s="43" t="s">
        <v>120</v>
      </c>
      <c r="C20" s="82">
        <f>0.212*0.03*100</f>
        <v>0.6359999999999999</v>
      </c>
      <c r="D20" s="91">
        <v>12</v>
      </c>
      <c r="E20" s="43" t="s">
        <v>120</v>
      </c>
      <c r="F20" s="79">
        <f>0.212*0.06*100</f>
        <v>1.2719999999999998</v>
      </c>
      <c r="G20" s="46">
        <v>42</v>
      </c>
    </row>
    <row r="21" spans="1:7" x14ac:dyDescent="0.25">
      <c r="A21" s="133"/>
      <c r="B21" s="43"/>
      <c r="C21" s="76"/>
      <c r="D21" s="91">
        <v>13</v>
      </c>
      <c r="E21" s="43"/>
      <c r="F21" s="62"/>
      <c r="G21" s="46">
        <v>43</v>
      </c>
    </row>
    <row r="22" spans="1:7" x14ac:dyDescent="0.25">
      <c r="A22" s="133"/>
      <c r="B22" s="43"/>
      <c r="C22" s="76"/>
      <c r="D22" s="91">
        <v>14</v>
      </c>
      <c r="E22" s="43"/>
      <c r="F22" s="62"/>
      <c r="G22" s="46">
        <v>44</v>
      </c>
    </row>
    <row r="23" spans="1:7" ht="15.75" thickBot="1" x14ac:dyDescent="0.3">
      <c r="A23" s="134"/>
      <c r="B23" s="47"/>
      <c r="C23" s="78"/>
      <c r="D23" s="92">
        <v>15</v>
      </c>
      <c r="E23" s="47"/>
      <c r="F23" s="71"/>
      <c r="G23" s="50">
        <v>45</v>
      </c>
    </row>
    <row r="24" spans="1:7" x14ac:dyDescent="0.25">
      <c r="A24" s="132" t="s">
        <v>13</v>
      </c>
      <c r="B24" s="39" t="s">
        <v>121</v>
      </c>
      <c r="C24" s="81">
        <f>30*260/2*0.05/0.13</f>
        <v>1500</v>
      </c>
      <c r="D24" s="42">
        <v>16</v>
      </c>
      <c r="E24" s="96" t="s">
        <v>121</v>
      </c>
      <c r="F24" s="97">
        <f>30*260/2*0.05/0.13</f>
        <v>1500</v>
      </c>
      <c r="G24" s="98">
        <v>46</v>
      </c>
    </row>
    <row r="25" spans="1:7" x14ac:dyDescent="0.25">
      <c r="A25" s="133"/>
      <c r="B25" s="43"/>
      <c r="C25" s="76"/>
      <c r="D25" s="46">
        <v>17</v>
      </c>
      <c r="E25" s="43"/>
      <c r="F25" s="62"/>
      <c r="G25" s="46">
        <v>47</v>
      </c>
    </row>
    <row r="26" spans="1:7" x14ac:dyDescent="0.25">
      <c r="A26" s="133"/>
      <c r="B26" s="43"/>
      <c r="C26" s="76"/>
      <c r="D26" s="46">
        <v>18</v>
      </c>
      <c r="E26" s="43"/>
      <c r="F26" s="62"/>
      <c r="G26" s="46">
        <v>48</v>
      </c>
    </row>
    <row r="27" spans="1:7" x14ac:dyDescent="0.25">
      <c r="A27" s="133"/>
      <c r="B27" s="43"/>
      <c r="C27" s="76"/>
      <c r="D27" s="46">
        <v>19</v>
      </c>
      <c r="E27" s="43"/>
      <c r="F27" s="62"/>
      <c r="G27" s="46">
        <v>49</v>
      </c>
    </row>
    <row r="28" spans="1:7" ht="15.75" thickBot="1" x14ac:dyDescent="0.3">
      <c r="A28" s="134"/>
      <c r="B28" s="47"/>
      <c r="C28" s="78"/>
      <c r="D28" s="50">
        <v>20</v>
      </c>
      <c r="E28" s="47"/>
      <c r="F28" s="71"/>
      <c r="G28" s="50">
        <v>50</v>
      </c>
    </row>
    <row r="29" spans="1:7" ht="38.25" x14ac:dyDescent="0.25">
      <c r="A29" s="132" t="s">
        <v>14</v>
      </c>
      <c r="B29" s="39" t="s">
        <v>122</v>
      </c>
      <c r="C29" s="73">
        <f>0.076 * 100</f>
        <v>7.6</v>
      </c>
      <c r="D29" s="42">
        <v>21</v>
      </c>
      <c r="E29" s="39" t="s">
        <v>123</v>
      </c>
      <c r="F29" s="75"/>
      <c r="G29" s="42">
        <v>51</v>
      </c>
    </row>
    <row r="30" spans="1:7" x14ac:dyDescent="0.25">
      <c r="A30" s="133"/>
      <c r="B30" s="43" t="s">
        <v>111</v>
      </c>
      <c r="C30" s="83">
        <f>0.07/4*30*0.328</f>
        <v>0.17220000000000002</v>
      </c>
      <c r="D30" s="46">
        <v>22</v>
      </c>
      <c r="E30" s="43"/>
      <c r="F30" s="62"/>
      <c r="G30" s="46">
        <v>52</v>
      </c>
    </row>
    <row r="31" spans="1:7" x14ac:dyDescent="0.25">
      <c r="A31" s="133"/>
      <c r="B31" s="43"/>
      <c r="C31" s="76"/>
      <c r="D31" s="46">
        <v>23</v>
      </c>
      <c r="E31" s="43"/>
      <c r="F31" s="62"/>
      <c r="G31" s="46">
        <v>53</v>
      </c>
    </row>
    <row r="32" spans="1:7" x14ac:dyDescent="0.25">
      <c r="A32" s="133"/>
      <c r="B32" s="43"/>
      <c r="C32" s="76"/>
      <c r="D32" s="46">
        <v>24</v>
      </c>
      <c r="E32" s="43"/>
      <c r="F32" s="62"/>
      <c r="G32" s="46">
        <v>54</v>
      </c>
    </row>
    <row r="33" spans="1:7" x14ac:dyDescent="0.25">
      <c r="A33" s="134"/>
      <c r="B33" s="47"/>
      <c r="C33" s="78"/>
      <c r="D33" s="50">
        <v>25</v>
      </c>
      <c r="E33" s="47"/>
      <c r="F33" s="71"/>
      <c r="G33" s="50">
        <v>55</v>
      </c>
    </row>
    <row r="34" spans="1:7" x14ac:dyDescent="0.25">
      <c r="A34" s="132" t="s">
        <v>15</v>
      </c>
      <c r="B34" s="39" t="s">
        <v>124</v>
      </c>
      <c r="C34" s="73">
        <f>130/1000*30</f>
        <v>3.9000000000000004</v>
      </c>
      <c r="D34" s="42">
        <v>26</v>
      </c>
      <c r="E34" s="39" t="s">
        <v>124</v>
      </c>
      <c r="F34" s="75">
        <f>130/1000*60</f>
        <v>7.8000000000000007</v>
      </c>
      <c r="G34" s="42">
        <v>56</v>
      </c>
    </row>
    <row r="35" spans="1:7" x14ac:dyDescent="0.25">
      <c r="A35" s="133"/>
      <c r="B35" s="43"/>
      <c r="C35" s="76"/>
      <c r="D35" s="46">
        <v>27</v>
      </c>
      <c r="E35" s="43"/>
      <c r="F35" s="62"/>
      <c r="G35" s="46">
        <v>57</v>
      </c>
    </row>
    <row r="36" spans="1:7" x14ac:dyDescent="0.25">
      <c r="A36" s="133"/>
      <c r="B36" s="43"/>
      <c r="C36" s="76"/>
      <c r="D36" s="46">
        <v>28</v>
      </c>
      <c r="E36" s="43"/>
      <c r="F36" s="62"/>
      <c r="G36" s="46">
        <v>58</v>
      </c>
    </row>
    <row r="37" spans="1:7" x14ac:dyDescent="0.25">
      <c r="A37" s="133"/>
      <c r="B37" s="43"/>
      <c r="C37" s="76"/>
      <c r="D37" s="46">
        <v>29</v>
      </c>
      <c r="E37" s="43"/>
      <c r="F37" s="62"/>
      <c r="G37" s="46">
        <v>59</v>
      </c>
    </row>
    <row r="38" spans="1:7" x14ac:dyDescent="0.25">
      <c r="A38" s="134"/>
      <c r="B38" s="47"/>
      <c r="C38" s="78"/>
      <c r="D38" s="50">
        <v>30</v>
      </c>
      <c r="E38" s="47"/>
      <c r="F38" s="71"/>
      <c r="G38" s="50">
        <v>60</v>
      </c>
    </row>
    <row r="39" spans="1:7" x14ac:dyDescent="0.25">
      <c r="A39" s="26"/>
      <c r="B39" s="26"/>
      <c r="C39" s="26"/>
      <c r="D39" s="26"/>
      <c r="E39" s="26"/>
      <c r="F39" s="26"/>
      <c r="G39" s="26"/>
    </row>
    <row r="40" spans="1:7" x14ac:dyDescent="0.25">
      <c r="A40" s="84" t="s">
        <v>16</v>
      </c>
      <c r="B40" s="84"/>
      <c r="C40" s="99">
        <f>SUM(C9:C38)</f>
        <v>1728.71164</v>
      </c>
      <c r="D40" s="84" t="s">
        <v>17</v>
      </c>
      <c r="E40" s="84"/>
      <c r="F40" s="99">
        <f>SUM(F9:F38)</f>
        <v>1941.87888</v>
      </c>
      <c r="G40" s="84" t="s">
        <v>17</v>
      </c>
    </row>
    <row r="41" spans="1:7" x14ac:dyDescent="0.25">
      <c r="A41" s="85" t="s">
        <v>18</v>
      </c>
      <c r="B41" s="85"/>
      <c r="C41" s="86">
        <f>C40/F40</f>
        <v>0.89022629464923164</v>
      </c>
      <c r="D41" s="86"/>
      <c r="E41" s="85"/>
      <c r="F41" s="86">
        <v>1</v>
      </c>
      <c r="G41" s="87"/>
    </row>
    <row r="42" spans="1:7" x14ac:dyDescent="0.25">
      <c r="A42" s="26"/>
      <c r="B42" s="26"/>
      <c r="C42" s="26"/>
      <c r="D42" s="26"/>
      <c r="E42" s="26"/>
      <c r="F42" s="26"/>
      <c r="G42" s="26"/>
    </row>
    <row r="43" spans="1:7" x14ac:dyDescent="0.25">
      <c r="A43" s="26"/>
      <c r="B43" s="26"/>
      <c r="C43" s="26"/>
      <c r="D43" s="26"/>
      <c r="E43" s="26"/>
      <c r="F43" s="26"/>
      <c r="G43" s="26"/>
    </row>
    <row r="44" spans="1:7" x14ac:dyDescent="0.25">
      <c r="A44" s="59" t="s">
        <v>9</v>
      </c>
      <c r="B44" s="130" t="s">
        <v>19</v>
      </c>
      <c r="C44" s="130"/>
      <c r="D44" s="130"/>
      <c r="E44" s="130"/>
      <c r="F44" s="130"/>
      <c r="G44" s="60" t="s">
        <v>20</v>
      </c>
    </row>
    <row r="45" spans="1:7" x14ac:dyDescent="0.25">
      <c r="A45" s="61">
        <v>1</v>
      </c>
      <c r="B45" s="148" t="s">
        <v>125</v>
      </c>
      <c r="C45" s="148"/>
      <c r="D45" s="148"/>
      <c r="E45" s="148"/>
      <c r="F45" s="148"/>
      <c r="G45" s="88" t="s">
        <v>126</v>
      </c>
    </row>
    <row r="46" spans="1:7" x14ac:dyDescent="0.25">
      <c r="A46" s="64">
        <v>2</v>
      </c>
      <c r="B46" s="146"/>
      <c r="C46" s="146"/>
      <c r="D46" s="146"/>
      <c r="E46" s="146"/>
      <c r="F46" s="146"/>
      <c r="G46" s="65"/>
    </row>
    <row r="47" spans="1:7" x14ac:dyDescent="0.25">
      <c r="A47" s="64">
        <v>3</v>
      </c>
      <c r="B47" s="146"/>
      <c r="C47" s="146"/>
      <c r="D47" s="146"/>
      <c r="E47" s="146"/>
      <c r="F47" s="146"/>
      <c r="G47" s="65"/>
    </row>
    <row r="48" spans="1:7" x14ac:dyDescent="0.25">
      <c r="A48" s="64">
        <v>4</v>
      </c>
      <c r="B48" s="146"/>
      <c r="C48" s="146"/>
      <c r="D48" s="146"/>
      <c r="E48" s="146"/>
      <c r="F48" s="146"/>
      <c r="G48" s="65"/>
    </row>
    <row r="49" spans="1:7" x14ac:dyDescent="0.25">
      <c r="A49" s="64">
        <v>5</v>
      </c>
      <c r="B49" s="146"/>
      <c r="C49" s="146"/>
      <c r="D49" s="146"/>
      <c r="E49" s="146"/>
      <c r="F49" s="146"/>
      <c r="G49" s="65"/>
    </row>
    <row r="50" spans="1:7" x14ac:dyDescent="0.25">
      <c r="A50" s="64">
        <v>6</v>
      </c>
      <c r="B50" s="153" t="s">
        <v>127</v>
      </c>
      <c r="C50" s="154"/>
      <c r="D50" s="154"/>
      <c r="E50" s="154"/>
      <c r="F50" s="155"/>
      <c r="G50" s="88" t="s">
        <v>126</v>
      </c>
    </row>
    <row r="51" spans="1:7" x14ac:dyDescent="0.25">
      <c r="A51" s="64">
        <v>7</v>
      </c>
      <c r="B51" s="156" t="s">
        <v>128</v>
      </c>
      <c r="C51" s="157"/>
      <c r="D51" s="157"/>
      <c r="E51" s="157"/>
      <c r="F51" s="158"/>
      <c r="G51" s="88" t="s">
        <v>126</v>
      </c>
    </row>
    <row r="52" spans="1:7" x14ac:dyDescent="0.25">
      <c r="A52" s="64">
        <v>8</v>
      </c>
      <c r="B52" s="156" t="s">
        <v>129</v>
      </c>
      <c r="C52" s="157"/>
      <c r="D52" s="157"/>
      <c r="E52" s="157"/>
      <c r="F52" s="158"/>
      <c r="G52" s="88" t="s">
        <v>126</v>
      </c>
    </row>
    <row r="53" spans="1:7" x14ac:dyDescent="0.25">
      <c r="A53" s="64">
        <v>9</v>
      </c>
      <c r="B53" s="156" t="s">
        <v>130</v>
      </c>
      <c r="C53" s="157"/>
      <c r="D53" s="157"/>
      <c r="E53" s="157"/>
      <c r="F53" s="158"/>
      <c r="G53" s="88" t="s">
        <v>131</v>
      </c>
    </row>
    <row r="54" spans="1:7" x14ac:dyDescent="0.25">
      <c r="A54" s="64">
        <v>10</v>
      </c>
      <c r="B54" s="146"/>
      <c r="C54" s="146"/>
      <c r="D54" s="146"/>
      <c r="E54" s="146"/>
      <c r="F54" s="146"/>
      <c r="G54" s="65"/>
    </row>
    <row r="55" spans="1:7" x14ac:dyDescent="0.25">
      <c r="A55" s="64">
        <v>11</v>
      </c>
      <c r="B55" s="146" t="s">
        <v>132</v>
      </c>
      <c r="C55" s="146"/>
      <c r="D55" s="146"/>
      <c r="E55" s="146"/>
      <c r="F55" s="146"/>
      <c r="G55" s="89" t="s">
        <v>133</v>
      </c>
    </row>
    <row r="56" spans="1:7" x14ac:dyDescent="0.25">
      <c r="A56" s="64">
        <v>12</v>
      </c>
      <c r="B56" s="146" t="s">
        <v>134</v>
      </c>
      <c r="C56" s="146"/>
      <c r="D56" s="146"/>
      <c r="E56" s="146"/>
      <c r="F56" s="146"/>
      <c r="G56" s="89" t="s">
        <v>133</v>
      </c>
    </row>
    <row r="57" spans="1:7" x14ac:dyDescent="0.25">
      <c r="A57" s="64">
        <v>13</v>
      </c>
      <c r="B57" s="146"/>
      <c r="C57" s="146"/>
      <c r="D57" s="146"/>
      <c r="E57" s="146"/>
      <c r="F57" s="146"/>
      <c r="G57" s="65"/>
    </row>
    <row r="58" spans="1:7" x14ac:dyDescent="0.25">
      <c r="A58" s="64">
        <v>14</v>
      </c>
      <c r="B58" s="146"/>
      <c r="C58" s="146"/>
      <c r="D58" s="146"/>
      <c r="E58" s="146"/>
      <c r="F58" s="146"/>
      <c r="G58" s="65"/>
    </row>
    <row r="59" spans="1:7" x14ac:dyDescent="0.25">
      <c r="A59" s="64">
        <v>15</v>
      </c>
      <c r="B59" s="146"/>
      <c r="C59" s="146"/>
      <c r="D59" s="146"/>
      <c r="E59" s="146"/>
      <c r="F59" s="146"/>
      <c r="G59" s="65"/>
    </row>
    <row r="60" spans="1:7" x14ac:dyDescent="0.25">
      <c r="A60" s="64">
        <v>16</v>
      </c>
      <c r="B60" s="159" t="s">
        <v>135</v>
      </c>
      <c r="C60" s="159"/>
      <c r="D60" s="159"/>
      <c r="E60" s="159"/>
      <c r="F60" s="159"/>
      <c r="G60" s="89" t="s">
        <v>136</v>
      </c>
    </row>
    <row r="61" spans="1:7" x14ac:dyDescent="0.25">
      <c r="A61" s="64">
        <v>17</v>
      </c>
      <c r="B61" s="146"/>
      <c r="C61" s="146"/>
      <c r="D61" s="146"/>
      <c r="E61" s="146"/>
      <c r="F61" s="146"/>
      <c r="G61" s="65"/>
    </row>
    <row r="62" spans="1:7" x14ac:dyDescent="0.25">
      <c r="A62" s="64">
        <v>18</v>
      </c>
      <c r="B62" s="146"/>
      <c r="C62" s="146"/>
      <c r="D62" s="146"/>
      <c r="E62" s="146"/>
      <c r="F62" s="146"/>
      <c r="G62" s="65"/>
    </row>
    <row r="63" spans="1:7" x14ac:dyDescent="0.25">
      <c r="A63" s="64">
        <v>19</v>
      </c>
      <c r="G63" s="65"/>
    </row>
    <row r="64" spans="1:7" x14ac:dyDescent="0.25">
      <c r="A64" s="64">
        <v>20</v>
      </c>
      <c r="B64" s="146"/>
      <c r="C64" s="146"/>
      <c r="D64" s="146"/>
      <c r="E64" s="146"/>
      <c r="F64" s="146"/>
      <c r="G64" s="65"/>
    </row>
    <row r="65" spans="1:7" x14ac:dyDescent="0.25">
      <c r="A65" s="64">
        <v>21</v>
      </c>
      <c r="B65" s="146" t="s">
        <v>137</v>
      </c>
      <c r="C65" s="146"/>
      <c r="D65" s="146"/>
      <c r="E65" s="146"/>
      <c r="F65" s="146"/>
      <c r="G65" s="89" t="s">
        <v>133</v>
      </c>
    </row>
    <row r="66" spans="1:7" x14ac:dyDescent="0.25">
      <c r="A66" s="64">
        <v>22</v>
      </c>
      <c r="B66" s="159" t="s">
        <v>138</v>
      </c>
      <c r="C66" s="159"/>
      <c r="D66" s="159"/>
      <c r="E66" s="159"/>
      <c r="F66" s="159"/>
      <c r="G66" s="89" t="s">
        <v>139</v>
      </c>
    </row>
    <row r="67" spans="1:7" x14ac:dyDescent="0.25">
      <c r="A67" s="64">
        <v>23</v>
      </c>
      <c r="B67" s="146"/>
      <c r="C67" s="146"/>
      <c r="D67" s="146"/>
      <c r="E67" s="146"/>
      <c r="F67" s="146"/>
      <c r="G67" s="65"/>
    </row>
    <row r="68" spans="1:7" x14ac:dyDescent="0.25">
      <c r="A68" s="64">
        <v>24</v>
      </c>
      <c r="B68" s="146"/>
      <c r="C68" s="146"/>
      <c r="D68" s="146"/>
      <c r="E68" s="146"/>
      <c r="F68" s="146"/>
      <c r="G68" s="65"/>
    </row>
    <row r="69" spans="1:7" x14ac:dyDescent="0.25">
      <c r="A69" s="64">
        <v>25</v>
      </c>
      <c r="B69" s="146"/>
      <c r="C69" s="146"/>
      <c r="D69" s="146"/>
      <c r="E69" s="146"/>
      <c r="F69" s="146"/>
      <c r="G69" s="65"/>
    </row>
    <row r="70" spans="1:7" x14ac:dyDescent="0.25">
      <c r="A70" s="64">
        <v>26</v>
      </c>
      <c r="B70" s="146" t="s">
        <v>140</v>
      </c>
      <c r="C70" s="146"/>
      <c r="D70" s="146"/>
      <c r="E70" s="146"/>
      <c r="F70" s="146"/>
      <c r="G70" s="63" t="s">
        <v>141</v>
      </c>
    </row>
    <row r="71" spans="1:7" x14ac:dyDescent="0.25">
      <c r="A71" s="64">
        <v>27</v>
      </c>
      <c r="B71" s="146"/>
      <c r="C71" s="146"/>
      <c r="D71" s="146"/>
      <c r="E71" s="146"/>
      <c r="F71" s="146"/>
      <c r="G71" s="65"/>
    </row>
    <row r="72" spans="1:7" x14ac:dyDescent="0.25">
      <c r="A72" s="64">
        <v>28</v>
      </c>
      <c r="B72" s="146"/>
      <c r="C72" s="146"/>
      <c r="D72" s="146"/>
      <c r="E72" s="146"/>
      <c r="F72" s="146"/>
      <c r="G72" s="65"/>
    </row>
    <row r="73" spans="1:7" x14ac:dyDescent="0.25">
      <c r="A73" s="64">
        <v>29</v>
      </c>
      <c r="B73" s="146"/>
      <c r="C73" s="146"/>
      <c r="D73" s="146"/>
      <c r="E73" s="146"/>
      <c r="F73" s="146"/>
      <c r="G73" s="65"/>
    </row>
    <row r="74" spans="1:7" x14ac:dyDescent="0.25">
      <c r="A74" s="64">
        <v>30</v>
      </c>
      <c r="G74" s="65"/>
    </row>
    <row r="75" spans="1:7" x14ac:dyDescent="0.25">
      <c r="A75" s="64">
        <v>31</v>
      </c>
      <c r="B75" s="146"/>
      <c r="C75" s="146"/>
      <c r="D75" s="146"/>
      <c r="E75" s="146"/>
      <c r="F75" s="146"/>
      <c r="G75" s="65"/>
    </row>
    <row r="76" spans="1:7" x14ac:dyDescent="0.25">
      <c r="A76" s="64">
        <v>32</v>
      </c>
      <c r="B76" s="146"/>
      <c r="C76" s="146"/>
      <c r="D76" s="146"/>
      <c r="E76" s="146"/>
      <c r="F76" s="146"/>
      <c r="G76" s="65"/>
    </row>
    <row r="77" spans="1:7" x14ac:dyDescent="0.25">
      <c r="A77" s="64">
        <v>33</v>
      </c>
      <c r="B77" s="146"/>
      <c r="C77" s="146"/>
      <c r="D77" s="146"/>
      <c r="E77" s="146"/>
      <c r="F77" s="146"/>
      <c r="G77" s="65"/>
    </row>
    <row r="78" spans="1:7" x14ac:dyDescent="0.25">
      <c r="A78" s="64">
        <v>34</v>
      </c>
      <c r="B78" s="146"/>
      <c r="C78" s="146"/>
      <c r="D78" s="146"/>
      <c r="E78" s="146"/>
      <c r="F78" s="146"/>
      <c r="G78" s="65"/>
    </row>
    <row r="79" spans="1:7" x14ac:dyDescent="0.25">
      <c r="A79" s="64">
        <v>35</v>
      </c>
      <c r="B79" s="146"/>
      <c r="C79" s="146"/>
      <c r="D79" s="146"/>
      <c r="E79" s="146"/>
      <c r="F79" s="146"/>
      <c r="G79" s="65"/>
    </row>
    <row r="80" spans="1:7" x14ac:dyDescent="0.25">
      <c r="A80" s="64">
        <v>36</v>
      </c>
      <c r="B80" s="153" t="s">
        <v>115</v>
      </c>
      <c r="C80" s="154"/>
      <c r="D80" s="154"/>
      <c r="E80" s="154"/>
      <c r="F80" s="155"/>
      <c r="G80" s="88" t="s">
        <v>126</v>
      </c>
    </row>
    <row r="81" spans="1:7" x14ac:dyDescent="0.25">
      <c r="A81" s="64">
        <v>37</v>
      </c>
      <c r="B81" s="156" t="s">
        <v>128</v>
      </c>
      <c r="C81" s="157"/>
      <c r="D81" s="157"/>
      <c r="E81" s="157"/>
      <c r="F81" s="158"/>
      <c r="G81" s="88" t="s">
        <v>126</v>
      </c>
    </row>
    <row r="82" spans="1:7" x14ac:dyDescent="0.25">
      <c r="A82" s="64">
        <v>38</v>
      </c>
      <c r="B82" s="156" t="s">
        <v>129</v>
      </c>
      <c r="C82" s="157"/>
      <c r="D82" s="157"/>
      <c r="E82" s="157"/>
      <c r="F82" s="158"/>
      <c r="G82" s="88" t="s">
        <v>126</v>
      </c>
    </row>
    <row r="83" spans="1:7" x14ac:dyDescent="0.25">
      <c r="A83" s="64">
        <v>39</v>
      </c>
      <c r="B83" s="156" t="s">
        <v>130</v>
      </c>
      <c r="C83" s="157"/>
      <c r="D83" s="157"/>
      <c r="E83" s="157"/>
      <c r="F83" s="158"/>
      <c r="G83" s="65"/>
    </row>
    <row r="84" spans="1:7" x14ac:dyDescent="0.25">
      <c r="A84" s="64">
        <v>40</v>
      </c>
      <c r="B84" s="146"/>
      <c r="C84" s="146"/>
      <c r="D84" s="146"/>
      <c r="E84" s="146"/>
      <c r="F84" s="146"/>
      <c r="G84" s="65"/>
    </row>
    <row r="85" spans="1:7" x14ac:dyDescent="0.25">
      <c r="A85" s="64">
        <v>41</v>
      </c>
      <c r="B85" s="146" t="s">
        <v>132</v>
      </c>
      <c r="C85" s="146"/>
      <c r="D85" s="146"/>
      <c r="E85" s="146"/>
      <c r="F85" s="146"/>
      <c r="G85" s="89" t="s">
        <v>133</v>
      </c>
    </row>
    <row r="86" spans="1:7" x14ac:dyDescent="0.25">
      <c r="A86" s="64">
        <v>42</v>
      </c>
      <c r="B86" s="146" t="s">
        <v>134</v>
      </c>
      <c r="C86" s="146"/>
      <c r="D86" s="146"/>
      <c r="E86" s="146"/>
      <c r="F86" s="146"/>
      <c r="G86" s="89" t="s">
        <v>133</v>
      </c>
    </row>
    <row r="87" spans="1:7" x14ac:dyDescent="0.25">
      <c r="A87" s="64">
        <v>43</v>
      </c>
      <c r="B87" s="146"/>
      <c r="C87" s="146"/>
      <c r="D87" s="146"/>
      <c r="E87" s="146"/>
      <c r="F87" s="146"/>
      <c r="G87" s="65"/>
    </row>
    <row r="88" spans="1:7" x14ac:dyDescent="0.25">
      <c r="A88" s="64">
        <v>44</v>
      </c>
      <c r="B88" s="146"/>
      <c r="C88" s="146"/>
      <c r="D88" s="146"/>
      <c r="E88" s="146"/>
      <c r="F88" s="146"/>
      <c r="G88" s="65"/>
    </row>
    <row r="89" spans="1:7" x14ac:dyDescent="0.25">
      <c r="A89" s="64">
        <v>45</v>
      </c>
      <c r="B89" s="146"/>
      <c r="C89" s="146"/>
      <c r="D89" s="146"/>
      <c r="E89" s="146"/>
      <c r="F89" s="146"/>
      <c r="G89" s="65"/>
    </row>
    <row r="90" spans="1:7" x14ac:dyDescent="0.25">
      <c r="A90" s="64">
        <v>46</v>
      </c>
      <c r="B90" s="159" t="s">
        <v>135</v>
      </c>
      <c r="C90" s="159"/>
      <c r="D90" s="159"/>
      <c r="E90" s="159"/>
      <c r="F90" s="159"/>
      <c r="G90" s="89" t="s">
        <v>136</v>
      </c>
    </row>
    <row r="91" spans="1:7" x14ac:dyDescent="0.25">
      <c r="A91" s="64">
        <v>47</v>
      </c>
      <c r="B91" s="146"/>
      <c r="C91" s="146"/>
      <c r="D91" s="146"/>
      <c r="E91" s="146"/>
      <c r="F91" s="146"/>
      <c r="G91" s="65"/>
    </row>
    <row r="92" spans="1:7" x14ac:dyDescent="0.25">
      <c r="A92" s="64">
        <v>48</v>
      </c>
      <c r="B92" s="146"/>
      <c r="C92" s="146"/>
      <c r="D92" s="146"/>
      <c r="E92" s="146"/>
      <c r="F92" s="146"/>
      <c r="G92" s="65"/>
    </row>
    <row r="93" spans="1:7" x14ac:dyDescent="0.25">
      <c r="A93" s="64">
        <v>49</v>
      </c>
      <c r="B93" s="146"/>
      <c r="C93" s="146"/>
      <c r="D93" s="146"/>
      <c r="E93" s="146"/>
      <c r="F93" s="146"/>
      <c r="G93" s="65"/>
    </row>
    <row r="94" spans="1:7" x14ac:dyDescent="0.25">
      <c r="A94" s="64">
        <v>50</v>
      </c>
      <c r="B94" s="146"/>
      <c r="C94" s="146"/>
      <c r="D94" s="146"/>
      <c r="E94" s="146"/>
      <c r="F94" s="146"/>
      <c r="G94" s="65"/>
    </row>
    <row r="95" spans="1:7" x14ac:dyDescent="0.25">
      <c r="A95" s="64">
        <v>51</v>
      </c>
      <c r="B95" s="146"/>
      <c r="C95" s="146"/>
      <c r="D95" s="146"/>
      <c r="E95" s="146"/>
      <c r="F95" s="146"/>
      <c r="G95" s="65"/>
    </row>
    <row r="96" spans="1:7" x14ac:dyDescent="0.25">
      <c r="A96" s="64">
        <v>52</v>
      </c>
      <c r="B96" s="146"/>
      <c r="C96" s="146"/>
      <c r="D96" s="146"/>
      <c r="E96" s="146"/>
      <c r="F96" s="146"/>
      <c r="G96" s="65"/>
    </row>
    <row r="97" spans="1:7" x14ac:dyDescent="0.25">
      <c r="A97" s="64">
        <v>53</v>
      </c>
      <c r="B97" s="146"/>
      <c r="C97" s="146"/>
      <c r="D97" s="146"/>
      <c r="E97" s="146"/>
      <c r="F97" s="146"/>
      <c r="G97" s="65"/>
    </row>
    <row r="98" spans="1:7" x14ac:dyDescent="0.25">
      <c r="A98" s="64">
        <v>54</v>
      </c>
      <c r="B98" s="146"/>
      <c r="C98" s="146"/>
      <c r="D98" s="146"/>
      <c r="E98" s="146"/>
      <c r="F98" s="146"/>
      <c r="G98" s="65"/>
    </row>
    <row r="99" spans="1:7" x14ac:dyDescent="0.25">
      <c r="A99" s="64">
        <v>55</v>
      </c>
      <c r="B99" s="146"/>
      <c r="C99" s="146"/>
      <c r="D99" s="146"/>
      <c r="E99" s="146"/>
      <c r="F99" s="146"/>
      <c r="G99" s="65"/>
    </row>
    <row r="100" spans="1:7" x14ac:dyDescent="0.25">
      <c r="A100" s="64">
        <v>56</v>
      </c>
      <c r="B100" s="146" t="s">
        <v>140</v>
      </c>
      <c r="C100" s="146"/>
      <c r="D100" s="146"/>
      <c r="E100" s="146"/>
      <c r="F100" s="146"/>
      <c r="G100" s="63" t="s">
        <v>141</v>
      </c>
    </row>
    <row r="101" spans="1:7" x14ac:dyDescent="0.25">
      <c r="A101" s="64">
        <v>57</v>
      </c>
      <c r="B101" s="146"/>
      <c r="C101" s="146"/>
      <c r="D101" s="146"/>
      <c r="E101" s="146"/>
      <c r="F101" s="146"/>
      <c r="G101" s="65"/>
    </row>
    <row r="102" spans="1:7" x14ac:dyDescent="0.25">
      <c r="A102" s="64">
        <v>58</v>
      </c>
      <c r="B102" s="146"/>
      <c r="C102" s="146"/>
      <c r="D102" s="146"/>
      <c r="E102" s="146"/>
      <c r="F102" s="146"/>
      <c r="G102" s="65"/>
    </row>
    <row r="103" spans="1:7" x14ac:dyDescent="0.25">
      <c r="A103" s="64">
        <v>59</v>
      </c>
      <c r="B103" s="146"/>
      <c r="C103" s="146"/>
      <c r="D103" s="146"/>
      <c r="E103" s="146"/>
      <c r="F103" s="146"/>
      <c r="G103" s="65"/>
    </row>
    <row r="104" spans="1:7" ht="15.75" thickBot="1" x14ac:dyDescent="0.3">
      <c r="A104" s="70">
        <v>60</v>
      </c>
      <c r="B104" s="147"/>
      <c r="C104" s="147"/>
      <c r="D104" s="147"/>
      <c r="E104" s="147"/>
      <c r="F104" s="147"/>
      <c r="G104" s="72"/>
    </row>
    <row r="105" spans="1:7" hidden="1" x14ac:dyDescent="0.25">
      <c r="A105" s="26"/>
      <c r="B105" s="26"/>
      <c r="C105" s="26"/>
      <c r="D105" s="26"/>
      <c r="E105" s="26"/>
      <c r="F105" s="26"/>
      <c r="G105" s="26"/>
    </row>
    <row r="106" spans="1:7" hidden="1" x14ac:dyDescent="0.25">
      <c r="A106" s="26"/>
      <c r="B106" s="26"/>
      <c r="C106" s="26"/>
      <c r="D106" s="26"/>
      <c r="E106" s="26"/>
      <c r="F106" s="26"/>
      <c r="G106" s="26"/>
    </row>
  </sheetData>
  <mergeCells count="73">
    <mergeCell ref="B102:F102"/>
    <mergeCell ref="B103:F103"/>
    <mergeCell ref="B104:F104"/>
    <mergeCell ref="E6:G6"/>
    <mergeCell ref="B96:F96"/>
    <mergeCell ref="B97:F97"/>
    <mergeCell ref="B98:F98"/>
    <mergeCell ref="B99:F99"/>
    <mergeCell ref="B100:F100"/>
    <mergeCell ref="B101:F101"/>
    <mergeCell ref="B90:F90"/>
    <mergeCell ref="B91:F91"/>
    <mergeCell ref="B92:F92"/>
    <mergeCell ref="B93:F93"/>
    <mergeCell ref="B94:F94"/>
    <mergeCell ref="B95:F95"/>
    <mergeCell ref="B89:F89"/>
    <mergeCell ref="B78:F78"/>
    <mergeCell ref="B79:F79"/>
    <mergeCell ref="B80:F80"/>
    <mergeCell ref="B81:F81"/>
    <mergeCell ref="B82:F82"/>
    <mergeCell ref="B83:F83"/>
    <mergeCell ref="B84:F84"/>
    <mergeCell ref="B85:F85"/>
    <mergeCell ref="B86:F86"/>
    <mergeCell ref="B87:F87"/>
    <mergeCell ref="B88:F88"/>
    <mergeCell ref="B66:F66"/>
    <mergeCell ref="B75:F75"/>
    <mergeCell ref="B76:F76"/>
    <mergeCell ref="B65:F65"/>
    <mergeCell ref="B62:F62"/>
    <mergeCell ref="B77:F77"/>
    <mergeCell ref="B67:F67"/>
    <mergeCell ref="B68:F68"/>
    <mergeCell ref="B69:F69"/>
    <mergeCell ref="B70:F70"/>
    <mergeCell ref="B71:F71"/>
    <mergeCell ref="B72:F72"/>
    <mergeCell ref="B73:F73"/>
    <mergeCell ref="B52:F52"/>
    <mergeCell ref="B54:F54"/>
    <mergeCell ref="B64:F64"/>
    <mergeCell ref="B57:F57"/>
    <mergeCell ref="B55:F55"/>
    <mergeCell ref="B56:F56"/>
    <mergeCell ref="B60:F60"/>
    <mergeCell ref="B61:F61"/>
    <mergeCell ref="B58:F58"/>
    <mergeCell ref="B59:F59"/>
    <mergeCell ref="B53:F53"/>
    <mergeCell ref="A9:A13"/>
    <mergeCell ref="A14:A18"/>
    <mergeCell ref="A19:A23"/>
    <mergeCell ref="A24:A28"/>
    <mergeCell ref="B51:F51"/>
    <mergeCell ref="A29:A33"/>
    <mergeCell ref="A34:A38"/>
    <mergeCell ref="B44:F44"/>
    <mergeCell ref="B45:F45"/>
    <mergeCell ref="B46:F46"/>
    <mergeCell ref="B47:F47"/>
    <mergeCell ref="B48:F48"/>
    <mergeCell ref="B49:F49"/>
    <mergeCell ref="B6:D6"/>
    <mergeCell ref="B50:F50"/>
    <mergeCell ref="B3:D3"/>
    <mergeCell ref="E3:G3"/>
    <mergeCell ref="B4:D4"/>
    <mergeCell ref="E4:G4"/>
    <mergeCell ref="B5:D5"/>
    <mergeCell ref="E5:G5"/>
  </mergeCells>
  <phoneticPr fontId="6" type="noConversion"/>
  <dataValidations count="1">
    <dataValidation type="list" allowBlank="1" showInputMessage="1" showErrorMessage="1" sqref="E7:G7 B5:G5" xr:uid="{DBEACFAE-ABD9-403D-B092-06CF8064AC4C}">
      <formula1>"Hergebruik, Reparatie, Opknappen, Herproductie, Hoogwaardige recycling"</formula1>
    </dataValidation>
  </dataValidations>
  <hyperlinks>
    <hyperlink ref="D9" location="Blad1!B44" display="Blad1!B44" xr:uid="{706B68C7-85C0-426D-AEA8-462CE38606D6}"/>
    <hyperlink ref="D10" location="Blad1!B45" display="Blad1!B45" xr:uid="{9BE617FE-15DF-4030-BEBD-F46712144850}"/>
    <hyperlink ref="D11" location="Blad1!B46" display="Blad1!B46" xr:uid="{E43C62A0-E4E0-48E7-BA1B-877BC4FC5DF7}"/>
    <hyperlink ref="G70" r:id="rId1" display="https://ce.nl/wp-content/uploads/2021/03/CE_Delft_190400_Klimaatimpact_afvalverwerkroutes_Nederland_Maart2021_DEF.pdf" xr:uid="{C2CCA6C4-B4B8-4E20-8C3B-ECDD321232C3}"/>
    <hyperlink ref="G100" r:id="rId2" display="https://ce.nl/wp-content/uploads/2021/03/CE_Delft_190400_Klimaatimpact_afvalverwerkroutes_Nederland_Maart2021_DEF.pdf" xr:uid="{F39858BD-3E4F-40DA-AF7C-1CE51AB9575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1a9bb4-6af3-4ed8-a056-4b9e3f68017c" xsi:nil="true"/>
    <lcf76f155ced4ddcb4097134ff3c332f xmlns="217c434a-27cb-4066-9b7a-8a4431020a5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982F04A604DB4F8EAAB335069B3CA9" ma:contentTypeVersion="15" ma:contentTypeDescription="Een nieuw document maken." ma:contentTypeScope="" ma:versionID="cf3c9eb7b0f02d676a4c2e97d9ba2059">
  <xsd:schema xmlns:xsd="http://www.w3.org/2001/XMLSchema" xmlns:xs="http://www.w3.org/2001/XMLSchema" xmlns:p="http://schemas.microsoft.com/office/2006/metadata/properties" xmlns:ns2="217c434a-27cb-4066-9b7a-8a4431020a5d" xmlns:ns3="771a9bb4-6af3-4ed8-a056-4b9e3f68017c" targetNamespace="http://schemas.microsoft.com/office/2006/metadata/properties" ma:root="true" ma:fieldsID="9b79307b5eef53d5cc4102678828ec65" ns2:_="" ns3:_="">
    <xsd:import namespace="217c434a-27cb-4066-9b7a-8a4431020a5d"/>
    <xsd:import namespace="771a9bb4-6af3-4ed8-a056-4b9e3f6801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c434a-27cb-4066-9b7a-8a4431020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a9bb4-6af3-4ed8-a056-4b9e3f68017c"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70db3a80-8440-4418-96b8-cc043b56fd1e}" ma:internalName="TaxCatchAll" ma:showField="CatchAllData" ma:web="771a9bb4-6af3-4ed8-a056-4b9e3f6801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7F2E9E-EF79-433C-9F42-75D28A9F8817}">
  <ds:schemaRefs>
    <ds:schemaRef ds:uri="http://schemas.microsoft.com/office/2006/metadata/properties"/>
    <ds:schemaRef ds:uri="http://schemas.microsoft.com/office/infopath/2007/PartnerControls"/>
    <ds:schemaRef ds:uri="771a9bb4-6af3-4ed8-a056-4b9e3f68017c"/>
    <ds:schemaRef ds:uri="217c434a-27cb-4066-9b7a-8a4431020a5d"/>
  </ds:schemaRefs>
</ds:datastoreItem>
</file>

<file path=customXml/itemProps2.xml><?xml version="1.0" encoding="utf-8"?>
<ds:datastoreItem xmlns:ds="http://schemas.openxmlformats.org/officeDocument/2006/customXml" ds:itemID="{FB69BA7D-4592-4449-825D-03D66FCBD38F}">
  <ds:schemaRefs>
    <ds:schemaRef ds:uri="http://schemas.microsoft.com/sharepoint/v3/contenttype/forms"/>
  </ds:schemaRefs>
</ds:datastoreItem>
</file>

<file path=customXml/itemProps3.xml><?xml version="1.0" encoding="utf-8"?>
<ds:datastoreItem xmlns:ds="http://schemas.openxmlformats.org/officeDocument/2006/customXml" ds:itemID="{A76DFA2F-6290-4480-80A5-33D83A4A7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c434a-27cb-4066-9b7a-8a4431020a5d"/>
    <ds:schemaRef ds:uri="771a9bb4-6af3-4ed8-a056-4b9e3f680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Rekentool</vt:lpstr>
      <vt:lpstr>Toelichting definities</vt:lpstr>
      <vt:lpstr>Bronnenbibliotheek</vt:lpstr>
      <vt:lpstr>Voorbeeld 1</vt:lpstr>
      <vt:lpstr>Voorbeeld 2</vt:lpstr>
      <vt:lpstr>Rekentool!Afdrukbereik</vt:lpstr>
      <vt:lpstr>'Voorbeeld 1'!Afdrukbereik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Wagenvoort, H.J.P. (Hidde)</dc:creator>
  <cp:keywords/>
  <dc:description/>
  <cp:lastModifiedBy>Boeve, R.B.J. (Reinder)</cp:lastModifiedBy>
  <cp:revision/>
  <dcterms:created xsi:type="dcterms:W3CDTF">2024-10-22T10:08:34Z</dcterms:created>
  <dcterms:modified xsi:type="dcterms:W3CDTF">2025-01-15T07:53:33Z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0x0101006F982F04A604DB4F8EAAB335069B3CA9</vt:lpwstr>
  </property>
</Properties>
</file>